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Jenni Leonard</author>
  </authors>
  <commentList>
    <comment ref="I28" authorId="0">
      <text>
        <r>
          <rPr>
            <b/>
            <sz val="8"/>
            <rFont val="Tahoma"/>
            <family val="0"/>
          </rPr>
          <t>Jenni Leonard:</t>
        </r>
        <r>
          <rPr>
            <sz val="8"/>
            <rFont val="Tahoma"/>
            <family val="0"/>
          </rPr>
          <t xml:space="preserve">
Refund less than $100,000.
</t>
        </r>
      </text>
    </comment>
    <comment ref="I22" authorId="0">
      <text>
        <r>
          <rPr>
            <b/>
            <sz val="8"/>
            <rFont val="Tahoma"/>
            <family val="0"/>
          </rPr>
          <t>Jenni Leonard:</t>
        </r>
        <r>
          <rPr>
            <sz val="8"/>
            <rFont val="Tahoma"/>
            <family val="0"/>
          </rPr>
          <t xml:space="preserve">
Inactive marketer and customer portion of refund.</t>
        </r>
      </text>
    </comment>
  </commentList>
</comments>
</file>

<file path=xl/sharedStrings.xml><?xml version="1.0" encoding="utf-8"?>
<sst xmlns="http://schemas.openxmlformats.org/spreadsheetml/2006/main" count="51" uniqueCount="28">
  <si>
    <t>Description:  Credit per mcf for the sharing of off-system sales and capacity release revenues pursuant to an order of the Public Utilities Commission of Ohio.</t>
  </si>
  <si>
    <t>34-242-4004-X-X-15897-101802 - Off-System Sales to be passed back</t>
  </si>
  <si>
    <t>34-242-4004-X-X-15910-101801 - Capacity Release Revenues to be passed back</t>
  </si>
  <si>
    <t>In addition, per the Order, "to the extent that Choice marketers or Columbia non-Choice transportation customers have taken assignment capacity</t>
  </si>
  <si>
    <t>from Columbia, Columbia agrees to pass through to such Choice marketers and Columbia customers their proportionate share of capacity-related</t>
  </si>
  <si>
    <t>refunds received by Columbia, if such refunds relate to the assigned capacity and apply to periods between November 1, 2004 and</t>
  </si>
  <si>
    <t xml:space="preserve">December 31, 2008"…unless they are under $100,000 or if the Choice marketers or Columbia customers have terminated participation in Columbia's </t>
  </si>
  <si>
    <t>Choice program prior to Columbia's receipt of any refunds.  Refunds under $100,000 and refunds not passed through to non-Choice</t>
  </si>
  <si>
    <t>transportation customers or Choice marketers that have terminated participation in Columbia's Choice program, should be credited to</t>
  </si>
  <si>
    <t>the Choice Program Sharing Credit.</t>
  </si>
  <si>
    <t>Choice Program Sharing Credit</t>
  </si>
  <si>
    <t>Dollars to be passed back for refunds:</t>
  </si>
  <si>
    <t>34-242-0022-X-X-15170-101294 - Rate Refunds inactive marketers and customers</t>
  </si>
  <si>
    <t>Total to be passed back through Choice Program Sharing Credit</t>
  </si>
  <si>
    <t>Tariff</t>
  </si>
  <si>
    <t>Choice</t>
  </si>
  <si>
    <t>Passback Rate</t>
  </si>
  <si>
    <t>Panhandle Penalty Credit</t>
  </si>
  <si>
    <t>TCO Penalty Credit</t>
  </si>
  <si>
    <t>throughput forecasted from financial plan).</t>
  </si>
  <si>
    <t>Dollars to be passed back (activity as of December 31, 2007):</t>
  </si>
  <si>
    <t>CGT Penalty Credit</t>
  </si>
  <si>
    <t>34-242-0022-X-X-15170-101294 - Rate Refunds less than $100,000</t>
  </si>
  <si>
    <t xml:space="preserve">Prior year 2007 reconciliation for passback (March and April 2008 </t>
  </si>
  <si>
    <t>Annual Throughput (Projected May 1 2008 - April 30, 2009):</t>
  </si>
  <si>
    <t>Passback of Transition Capacity Pool Balance as of December 31, 2007</t>
  </si>
  <si>
    <t>Per Commission Order issued January 28, 2008 in Case No. 96-1113-GA-ATA</t>
  </si>
  <si>
    <t>Total Passback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</si>
</sst>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[Red]\(&quot;$&quot;#,##0.00000\)"/>
    <numFmt numFmtId="165" formatCode="&quot;$&quot;#,##0.000000_);[Red]\(&quot;$&quot;#,##0.000000\)"/>
    <numFmt numFmtId="166" formatCode="&quot;$&quot;#,##0.0000_);[Red]\(&quot;$&quot;#,##0.0000\)"/>
  </numFmts>
  <fonts count="6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6" fontId="0" fillId="0" borderId="0" xfId="0" applyNumberFormat="1" applyBorder="1" applyAlignment="1">
      <alignment/>
    </xf>
    <xf numFmtId="6" fontId="0" fillId="2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I53" sqref="I53"/>
    </sheetView>
  </sheetViews>
  <sheetFormatPr defaultColWidth="9.140625" defaultRowHeight="12.75"/>
  <cols>
    <col min="4" max="4" width="11.7109375" style="0" bestFit="1" customWidth="1"/>
    <col min="9" max="9" width="12.28125" style="0" bestFit="1" customWidth="1"/>
  </cols>
  <sheetData>
    <row r="1" ht="12.75">
      <c r="A1" s="1" t="s">
        <v>10</v>
      </c>
    </row>
    <row r="3" ht="12.75">
      <c r="A3" t="s">
        <v>0</v>
      </c>
    </row>
    <row r="6" ht="12.75">
      <c r="A6" t="s">
        <v>20</v>
      </c>
    </row>
    <row r="8" spans="1:9" ht="12.75">
      <c r="A8" t="s">
        <v>1</v>
      </c>
      <c r="I8" s="2">
        <v>9229626.24</v>
      </c>
    </row>
    <row r="10" spans="1:9" ht="12.75">
      <c r="A10" t="s">
        <v>2</v>
      </c>
      <c r="I10" s="2">
        <v>3798120.95</v>
      </c>
    </row>
    <row r="12" ht="12.75">
      <c r="A12" t="s">
        <v>3</v>
      </c>
    </row>
    <row r="13" ht="12.75">
      <c r="A13" t="s">
        <v>4</v>
      </c>
    </row>
    <row r="14" ht="12.75">
      <c r="A14" t="s">
        <v>5</v>
      </c>
    </row>
    <row r="15" ht="12.75">
      <c r="A15" t="s">
        <v>6</v>
      </c>
    </row>
    <row r="16" ht="12.75">
      <c r="A16" t="s">
        <v>7</v>
      </c>
    </row>
    <row r="17" ht="12.75">
      <c r="A17" t="s">
        <v>8</v>
      </c>
    </row>
    <row r="18" ht="12.75">
      <c r="A18" t="s">
        <v>9</v>
      </c>
    </row>
    <row r="20" ht="12.75">
      <c r="A20" t="s">
        <v>11</v>
      </c>
    </row>
    <row r="22" spans="1:10" ht="12.75">
      <c r="A22" t="s">
        <v>22</v>
      </c>
      <c r="I22" s="2">
        <v>159.45</v>
      </c>
      <c r="J22" s="4" t="s">
        <v>17</v>
      </c>
    </row>
    <row r="23" spans="1:10" ht="12.75">
      <c r="A23" t="s">
        <v>22</v>
      </c>
      <c r="I23" s="2">
        <f>106.86+122.53</f>
        <v>229.39</v>
      </c>
      <c r="J23" s="4" t="s">
        <v>17</v>
      </c>
    </row>
    <row r="24" spans="1:10" ht="12.75">
      <c r="A24" t="s">
        <v>22</v>
      </c>
      <c r="I24" s="2">
        <v>2082.91</v>
      </c>
      <c r="J24" s="4" t="s">
        <v>21</v>
      </c>
    </row>
    <row r="25" spans="1:10" ht="12.75">
      <c r="A25" t="s">
        <v>22</v>
      </c>
      <c r="I25" s="2">
        <f>107.8+124.91+145.28</f>
        <v>377.99</v>
      </c>
      <c r="J25" s="4" t="s">
        <v>17</v>
      </c>
    </row>
    <row r="26" spans="1:10" ht="12.75">
      <c r="A26" t="s">
        <v>12</v>
      </c>
      <c r="I26" s="2">
        <v>6785.36</v>
      </c>
      <c r="J26" s="4" t="s">
        <v>18</v>
      </c>
    </row>
    <row r="27" spans="1:10" ht="12.75">
      <c r="A27" t="s">
        <v>22</v>
      </c>
      <c r="I27" s="2">
        <f>155.6+205.89+186.85</f>
        <v>548.34</v>
      </c>
      <c r="J27" s="4" t="s">
        <v>17</v>
      </c>
    </row>
    <row r="28" spans="1:10" ht="12.75">
      <c r="A28" t="s">
        <v>22</v>
      </c>
      <c r="I28" s="2">
        <f>-32.15+588.82+480.28+683.46</f>
        <v>1720.41</v>
      </c>
      <c r="J28" s="4" t="s">
        <v>17</v>
      </c>
    </row>
    <row r="29" spans="1:10" ht="12.75">
      <c r="A29" t="s">
        <v>22</v>
      </c>
      <c r="I29" s="2">
        <f>251.26+216.83</f>
        <v>468.09000000000003</v>
      </c>
      <c r="J29" s="4" t="s">
        <v>17</v>
      </c>
    </row>
    <row r="30" spans="1:10" ht="12.75">
      <c r="A30" t="s">
        <v>22</v>
      </c>
      <c r="I30" s="2">
        <v>191.88</v>
      </c>
      <c r="J30" s="4" t="s">
        <v>17</v>
      </c>
    </row>
    <row r="31" spans="1:10" ht="12.75">
      <c r="A31" t="s">
        <v>22</v>
      </c>
      <c r="I31" s="2">
        <v>150.58</v>
      </c>
      <c r="J31" s="4" t="s">
        <v>17</v>
      </c>
    </row>
    <row r="32" spans="1:10" ht="12.75">
      <c r="A32" t="s">
        <v>22</v>
      </c>
      <c r="I32" s="2">
        <v>185.24</v>
      </c>
      <c r="J32" s="4" t="s">
        <v>17</v>
      </c>
    </row>
    <row r="33" spans="1:10" ht="12.75">
      <c r="A33" t="s">
        <v>22</v>
      </c>
      <c r="I33" s="2">
        <v>355.64</v>
      </c>
      <c r="J33" s="4" t="s">
        <v>17</v>
      </c>
    </row>
    <row r="34" spans="1:10" ht="12.75">
      <c r="A34" t="s">
        <v>22</v>
      </c>
      <c r="I34" s="2">
        <v>406.15</v>
      </c>
      <c r="J34" s="4" t="s">
        <v>17</v>
      </c>
    </row>
    <row r="35" spans="1:10" ht="12.75">
      <c r="A35" t="s">
        <v>22</v>
      </c>
      <c r="I35" s="2">
        <v>246.43</v>
      </c>
      <c r="J35" s="4" t="s">
        <v>17</v>
      </c>
    </row>
    <row r="37" spans="9:10" ht="12.75">
      <c r="I37" s="7"/>
      <c r="J37" s="4"/>
    </row>
    <row r="38" spans="1:10" ht="12.75">
      <c r="A38" t="s">
        <v>23</v>
      </c>
      <c r="I38" s="8">
        <v>2175339</v>
      </c>
      <c r="J38" s="4"/>
    </row>
    <row r="39" spans="1:10" ht="12.75">
      <c r="A39" t="s">
        <v>19</v>
      </c>
      <c r="I39" s="7"/>
      <c r="J39" s="4"/>
    </row>
    <row r="41" spans="1:9" ht="12.75">
      <c r="A41" t="s">
        <v>13</v>
      </c>
      <c r="I41" s="3">
        <f>-(I8+I10+I22+I23+I24+I25+I26+I27+I28+I29+I30+I31+I32+I33+I34+I35+I38)</f>
        <v>-15216994.050000003</v>
      </c>
    </row>
    <row r="43" ht="12.75">
      <c r="A43" t="s">
        <v>24</v>
      </c>
    </row>
    <row r="45" spans="2:4" ht="12.75">
      <c r="B45" t="s">
        <v>14</v>
      </c>
      <c r="D45" s="5">
        <f>(3596+911+6+1796+559+6+1242+428+6+1194+415+6+1242+428+7+2146+628+8+4971+1300+8+9120+2342+11+13393+3548+12+12556+3437+10+10404+2792+9+7221+1912+8)*1000</f>
        <v>87678000</v>
      </c>
    </row>
    <row r="46" spans="2:9" ht="12.75">
      <c r="B46" t="s">
        <v>15</v>
      </c>
      <c r="D46" s="6">
        <f>(2361+982+16+1174+591+16+808+443+16+774+428+17+803+440+20+1382+651+21+3192+1375+23+5843+2535+31+8621+3790+32+8083+3694+28+6697+3002+25+4648+2038+21)*1000</f>
        <v>64621000</v>
      </c>
      <c r="I46" s="6">
        <f>D45+D46</f>
        <v>152299000</v>
      </c>
    </row>
    <row r="48" spans="1:9" ht="12.75">
      <c r="A48" t="s">
        <v>16</v>
      </c>
      <c r="I48" s="10">
        <f>I41/I46</f>
        <v>-0.09991525912842503</v>
      </c>
    </row>
    <row r="50" spans="1:9" ht="12.75">
      <c r="A50" t="s">
        <v>25</v>
      </c>
      <c r="I50" s="10">
        <v>-0.2416</v>
      </c>
    </row>
    <row r="51" ht="12.75">
      <c r="A51" t="s">
        <v>26</v>
      </c>
    </row>
    <row r="52" ht="13.5" thickBot="1">
      <c r="I52" s="11"/>
    </row>
    <row r="53" spans="1:9" ht="13.5" thickTop="1">
      <c r="A53" t="s">
        <v>27</v>
      </c>
      <c r="I53" s="9">
        <f>I48+I50</f>
        <v>-0.34151525912842506</v>
      </c>
    </row>
  </sheetData>
  <printOptions/>
  <pageMargins left="0.75" right="0.75" top="1" bottom="1" header="0.5" footer="0.5"/>
  <pageSetup fitToHeight="1" fitToWidth="1"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 Leonard</dc:creator>
  <cp:keywords/>
  <dc:description/>
  <cp:lastModifiedBy>NiSource</cp:lastModifiedBy>
  <cp:lastPrinted>2008-03-26T18:38:05Z</cp:lastPrinted>
  <dcterms:created xsi:type="dcterms:W3CDTF">2006-03-07T19:41:07Z</dcterms:created>
  <dcterms:modified xsi:type="dcterms:W3CDTF">2008-04-03T18:04:50Z</dcterms:modified>
  <cp:category/>
  <cp:version/>
  <cp:contentType/>
  <cp:contentStatus/>
</cp:coreProperties>
</file>