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1980" windowHeight="18500" activeTab="1"/>
  </bookViews>
  <sheets>
    <sheet name="January 2012" sheetId="1" r:id="rId1"/>
    <sheet name="February 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<sst xmlns="http://schemas.openxmlformats.org/spreadsheetml/2006/main" count="70" uniqueCount="38">
  <si>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Supply Options Chosen by Customers of Commonwealth Edison Company</t>
  </si>
  <si>
    <t>Residential Single</t>
  </si>
  <si>
    <t>Residential Multi</t>
  </si>
  <si>
    <t>Residential SH Single</t>
  </si>
  <si>
    <t>Residential SH Multi</t>
  </si>
  <si>
    <t>Watt-Hour</t>
  </si>
  <si>
    <t>Small</t>
  </si>
  <si>
    <t>Medium</t>
  </si>
  <si>
    <t>Large</t>
  </si>
  <si>
    <t>Extra Large</t>
  </si>
  <si>
    <t>High Voltage</t>
  </si>
  <si>
    <t>Railroad</t>
  </si>
  <si>
    <t>(0 - 100 kW)</t>
  </si>
  <si>
    <t>(100 - 400 kW)</t>
  </si>
  <si>
    <t>(400 - 1,000 kW)</t>
  </si>
  <si>
    <t>(1,000 - 10,000 kW)</t>
  </si>
  <si>
    <t>(&gt;10,000 kW)</t>
  </si>
  <si>
    <t>Delivery Service Class:</t>
  </si>
  <si>
    <t xml:space="preserve">      Generally Defined as:</t>
  </si>
  <si>
    <t>Total Non - Residential</t>
  </si>
  <si>
    <t>Total Residential</t>
  </si>
  <si>
    <t>Grand Total</t>
  </si>
  <si>
    <t>Total Number of Customers</t>
  </si>
  <si>
    <t xml:space="preserve">      Taking Hourly Price Service from ComEd</t>
  </si>
  <si>
    <t xml:space="preserve">      Taking Fixed Price Supply Service From ComEd</t>
  </si>
  <si>
    <t xml:space="preserve">      Taking Supply Service From a Retail Electric Supplier (RES)</t>
  </si>
  <si>
    <t>Percentage of Customers Receiving RES Service</t>
  </si>
  <si>
    <t>Monthly kWh</t>
  </si>
  <si>
    <t xml:space="preserve">      Of Hourly Price Service Customers</t>
  </si>
  <si>
    <t xml:space="preserve">      Of ComEd Fixed Price Supply Service Customers</t>
  </si>
  <si>
    <t xml:space="preserve">      Of RES Customers</t>
  </si>
  <si>
    <t>Percentage of Monthly kWh Taking RES Supply Service</t>
  </si>
  <si>
    <t>Very Large</t>
  </si>
  <si>
    <t>Lighting/Other</t>
  </si>
  <si>
    <t>Switching Report</t>
  </si>
  <si>
    <t>Very Large(2)</t>
  </si>
  <si>
    <t>Lighting/Other(1)</t>
  </si>
  <si>
    <t>Percentage of Monthly kWh taking RES Supply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</si>
</sst>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yyyy"/>
  </numFmts>
  <fonts count="47">
    <font>
      <sz val="9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165" fontId="3" fillId="33" borderId="0" xfId="0" applyNumberFormat="1" applyFont="1" applyFill="1" applyAlignment="1">
      <alignment horizontal="centerContinuous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/>
    </xf>
    <xf numFmtId="10" fontId="45" fillId="33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Continuous"/>
    </xf>
    <xf numFmtId="0" fontId="46" fillId="34" borderId="0" xfId="0" applyFont="1" applyFill="1" applyAlignment="1">
      <alignment horizontal="centerContinuous"/>
    </xf>
    <xf numFmtId="0" fontId="44" fillId="33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65" fontId="44" fillId="33" borderId="0" xfId="0" applyNumberFormat="1" applyFont="1" applyFill="1" applyAlignment="1">
      <alignment horizontal="centerContinuous"/>
    </xf>
    <xf numFmtId="165" fontId="0" fillId="34" borderId="0" xfId="0" applyNumberFormat="1" applyFill="1" applyAlignment="1">
      <alignment horizontal="centerContinuous"/>
    </xf>
    <xf numFmtId="0" fontId="43" fillId="33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26" sqref="A26"/>
    </sheetView>
  </sheetViews>
  <sheetFormatPr defaultColWidth="9.33203125" defaultRowHeight="12"/>
  <cols>
    <col min="1" max="1" width="50.83203125" style="1" customWidth="1"/>
    <col min="2" max="2" width="0.328125" style="1" customWidth="1"/>
    <col min="3" max="3" width="16.16015625" style="1" bestFit="1" customWidth="1"/>
    <col min="4" max="4" width="17.66015625" style="1" hidden="1" customWidth="1"/>
    <col min="5" max="5" width="16.66015625" style="1" hidden="1" customWidth="1"/>
    <col min="6" max="6" width="20.83203125" style="1" hidden="1" customWidth="1"/>
    <col min="7" max="7" width="20" style="1" hidden="1" customWidth="1"/>
    <col min="8" max="8" width="10.66015625" style="1" bestFit="1" customWidth="1"/>
    <col min="9" max="9" width="12.66015625" style="1" bestFit="1" customWidth="1"/>
    <col min="10" max="10" width="13.66015625" style="1" bestFit="1" customWidth="1"/>
    <col min="11" max="11" width="15.16015625" style="1" bestFit="1" customWidth="1"/>
    <col min="12" max="12" width="17.83203125" style="1" bestFit="1" customWidth="1"/>
    <col min="13" max="13" width="12.33203125" style="1" bestFit="1" customWidth="1"/>
    <col min="14" max="14" width="12.66015625" style="1" bestFit="1" customWidth="1"/>
    <col min="15" max="15" width="10.16015625" style="1" bestFit="1" customWidth="1"/>
    <col min="16" max="16" width="14.83203125" style="1" customWidth="1"/>
    <col min="17" max="17" width="18.66015625" style="1" customWidth="1"/>
    <col min="18" max="18" width="12.66015625" style="1" bestFit="1" customWidth="1"/>
    <col min="19" max="16384" width="9.33203125" style="1" customWidth="1"/>
  </cols>
  <sheetData>
    <row r="1" spans="1:18" ht="12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">
      <c r="A2" s="12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">
      <c r="A3" s="13">
        <v>40909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5" spans="1:18" ht="12">
      <c r="A5" s="2" t="s">
        <v>17</v>
      </c>
      <c r="B5" s="4"/>
      <c r="C5" s="5" t="s">
        <v>20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32</v>
      </c>
      <c r="M5" s="5" t="s">
        <v>9</v>
      </c>
      <c r="N5" s="5" t="s">
        <v>10</v>
      </c>
      <c r="O5" s="5" t="s">
        <v>11</v>
      </c>
      <c r="P5" s="5" t="s">
        <v>33</v>
      </c>
      <c r="Q5" s="5" t="s">
        <v>19</v>
      </c>
      <c r="R5" s="5" t="s">
        <v>21</v>
      </c>
    </row>
    <row r="6" spans="1:18" ht="9.75">
      <c r="A6" s="1" t="s">
        <v>18</v>
      </c>
      <c r="B6" s="4"/>
      <c r="C6" s="4"/>
      <c r="D6" s="4"/>
      <c r="E6" s="4"/>
      <c r="F6" s="4"/>
      <c r="G6" s="4"/>
      <c r="H6" s="4"/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/>
      <c r="O6" s="4"/>
      <c r="P6" s="4"/>
      <c r="Q6" s="4"/>
      <c r="R6" s="4"/>
    </row>
    <row r="7" spans="1:18" ht="12">
      <c r="A7" s="2" t="s">
        <v>22</v>
      </c>
      <c r="B7" s="4"/>
      <c r="C7" s="6">
        <f>SUM(D7:G7)</f>
        <v>3423818</v>
      </c>
      <c r="D7" s="6">
        <f>SUM(D9,D11,D13)</f>
        <v>2216473</v>
      </c>
      <c r="E7" s="6">
        <f aca="true" t="shared" si="0" ref="E7:P7">SUM(E9,E11,E13)</f>
        <v>1017196</v>
      </c>
      <c r="F7" s="6">
        <f t="shared" si="0"/>
        <v>34670</v>
      </c>
      <c r="G7" s="6">
        <f t="shared" si="0"/>
        <v>155479</v>
      </c>
      <c r="H7" s="6">
        <f t="shared" si="0"/>
        <v>94143</v>
      </c>
      <c r="I7" s="6">
        <f t="shared" si="0"/>
        <v>245043</v>
      </c>
      <c r="J7" s="6">
        <f t="shared" si="0"/>
        <v>17696</v>
      </c>
      <c r="K7" s="6">
        <f t="shared" si="0"/>
        <v>4245</v>
      </c>
      <c r="L7" s="6">
        <f t="shared" si="0"/>
        <v>1899</v>
      </c>
      <c r="M7" s="6">
        <f t="shared" si="0"/>
        <v>54</v>
      </c>
      <c r="N7" s="6">
        <f t="shared" si="0"/>
        <v>76</v>
      </c>
      <c r="O7" s="6">
        <f t="shared" si="0"/>
        <v>14</v>
      </c>
      <c r="P7" s="6">
        <f t="shared" si="0"/>
        <v>8517</v>
      </c>
      <c r="Q7" s="6">
        <f>SUM(H7:P7)</f>
        <v>371687</v>
      </c>
      <c r="R7" s="6">
        <f>SUM(D7:P7)</f>
        <v>3795505</v>
      </c>
    </row>
    <row r="8" spans="2:18" ht="9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9.75">
      <c r="A9" s="3" t="s">
        <v>23</v>
      </c>
      <c r="B9" s="4"/>
      <c r="C9" s="6">
        <f>SUM(D9:G9)</f>
        <v>10319</v>
      </c>
      <c r="D9" s="6">
        <v>9284</v>
      </c>
      <c r="E9" s="7">
        <v>662</v>
      </c>
      <c r="F9" s="7">
        <v>189</v>
      </c>
      <c r="G9" s="7">
        <v>184</v>
      </c>
      <c r="H9" s="7">
        <v>0</v>
      </c>
      <c r="I9" s="6">
        <v>1758</v>
      </c>
      <c r="J9" s="6">
        <v>4619</v>
      </c>
      <c r="K9" s="7">
        <v>491</v>
      </c>
      <c r="L9" s="7">
        <v>93</v>
      </c>
      <c r="M9" s="7">
        <v>0</v>
      </c>
      <c r="N9" s="7">
        <v>35</v>
      </c>
      <c r="O9" s="7">
        <v>0</v>
      </c>
      <c r="P9" s="6">
        <v>1462</v>
      </c>
      <c r="Q9" s="6">
        <f>SUM(H9:P9)</f>
        <v>8458</v>
      </c>
      <c r="R9" s="6">
        <f>SUM(D9:P9)</f>
        <v>18777</v>
      </c>
    </row>
    <row r="10" spans="2:18" ht="9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9.75">
      <c r="A11" s="3" t="s">
        <v>24</v>
      </c>
      <c r="B11" s="4"/>
      <c r="C11" s="6">
        <f>SUM(D11:G11)</f>
        <v>3142772</v>
      </c>
      <c r="D11" s="6">
        <v>2008528</v>
      </c>
      <c r="E11" s="6">
        <v>950354</v>
      </c>
      <c r="F11" s="6">
        <v>33023</v>
      </c>
      <c r="G11" s="6">
        <v>150867</v>
      </c>
      <c r="H11" s="6">
        <v>78855</v>
      </c>
      <c r="I11" s="6">
        <v>174365</v>
      </c>
      <c r="J11" s="7">
        <v>739</v>
      </c>
      <c r="K11" s="7">
        <v>22</v>
      </c>
      <c r="L11" s="7">
        <v>1</v>
      </c>
      <c r="M11" s="7">
        <v>0</v>
      </c>
      <c r="N11" s="7">
        <v>1</v>
      </c>
      <c r="O11" s="7">
        <v>0</v>
      </c>
      <c r="P11" s="6">
        <v>6531</v>
      </c>
      <c r="Q11" s="6">
        <f>SUM(H11:P11)</f>
        <v>260514</v>
      </c>
      <c r="R11" s="6">
        <f>SUM(D11:P11)</f>
        <v>3403286</v>
      </c>
    </row>
    <row r="12" spans="2:18" ht="9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9.75">
      <c r="A13" s="3" t="s">
        <v>25</v>
      </c>
      <c r="B13" s="4"/>
      <c r="C13" s="6">
        <f>SUM(D13:G13)</f>
        <v>270727</v>
      </c>
      <c r="D13" s="6">
        <f>198664-2-1</f>
        <v>198661</v>
      </c>
      <c r="E13" s="6">
        <v>66180</v>
      </c>
      <c r="F13" s="6">
        <v>1458</v>
      </c>
      <c r="G13" s="6">
        <v>4428</v>
      </c>
      <c r="H13" s="6">
        <v>15288</v>
      </c>
      <c r="I13" s="6">
        <v>68920</v>
      </c>
      <c r="J13" s="6">
        <v>12338</v>
      </c>
      <c r="K13" s="6">
        <v>3732</v>
      </c>
      <c r="L13" s="6">
        <v>1805</v>
      </c>
      <c r="M13" s="7">
        <v>54</v>
      </c>
      <c r="N13" s="7">
        <v>40</v>
      </c>
      <c r="O13" s="7">
        <v>14</v>
      </c>
      <c r="P13" s="7">
        <v>524</v>
      </c>
      <c r="Q13" s="6">
        <f>SUM(H13:P13)</f>
        <v>102715</v>
      </c>
      <c r="R13" s="6">
        <f>SUM(D13:P13)</f>
        <v>373442</v>
      </c>
    </row>
    <row r="14" spans="2:18" ht="9.75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">
      <c r="A15" s="2" t="s">
        <v>26</v>
      </c>
      <c r="B15" s="8"/>
      <c r="C15" s="16">
        <f aca="true" t="shared" si="1" ref="C15:R15">IF(C7=0,0,C13/C7)</f>
        <v>0.0790716679449667</v>
      </c>
      <c r="D15" s="16">
        <f t="shared" si="1"/>
        <v>0.08962933453283663</v>
      </c>
      <c r="E15" s="16">
        <f t="shared" si="1"/>
        <v>0.0650612074762386</v>
      </c>
      <c r="F15" s="16">
        <f t="shared" si="1"/>
        <v>0.04205364868762619</v>
      </c>
      <c r="G15" s="16">
        <f t="shared" si="1"/>
        <v>0.02847973038159494</v>
      </c>
      <c r="H15" s="16">
        <f t="shared" si="1"/>
        <v>0.16239125585545394</v>
      </c>
      <c r="I15" s="16">
        <f t="shared" si="1"/>
        <v>0.28125675901780506</v>
      </c>
      <c r="J15" s="16">
        <f t="shared" si="1"/>
        <v>0.6972197106690777</v>
      </c>
      <c r="K15" s="16">
        <f t="shared" si="1"/>
        <v>0.8791519434628975</v>
      </c>
      <c r="L15" s="16">
        <f t="shared" si="1"/>
        <v>0.9505002632964719</v>
      </c>
      <c r="M15" s="16">
        <f t="shared" si="1"/>
        <v>1</v>
      </c>
      <c r="N15" s="16">
        <f t="shared" si="1"/>
        <v>0.5263157894736842</v>
      </c>
      <c r="O15" s="16">
        <f t="shared" si="1"/>
        <v>1</v>
      </c>
      <c r="P15" s="16">
        <f t="shared" si="1"/>
        <v>0.06152401080192556</v>
      </c>
      <c r="Q15" s="16">
        <f t="shared" si="1"/>
        <v>0.27634811010339344</v>
      </c>
      <c r="R15" s="16">
        <f t="shared" si="1"/>
        <v>0.09839059624476848</v>
      </c>
    </row>
    <row r="17" spans="1:18" ht="12">
      <c r="A17" s="2" t="s">
        <v>27</v>
      </c>
      <c r="B17" s="4"/>
      <c r="C17" s="6">
        <f>SUM(D17:G17)</f>
        <v>2627689407</v>
      </c>
      <c r="D17" s="6">
        <f>SUM(D19,D21,D23)</f>
        <v>1927679791</v>
      </c>
      <c r="E17" s="6">
        <f aca="true" t="shared" si="2" ref="E17:P17">SUM(E19,E21,E23)</f>
        <v>386048066</v>
      </c>
      <c r="F17" s="6">
        <f t="shared" si="2"/>
        <v>101812464</v>
      </c>
      <c r="G17" s="6">
        <f t="shared" si="2"/>
        <v>212149086</v>
      </c>
      <c r="H17" s="6">
        <f t="shared" si="2"/>
        <v>45924238</v>
      </c>
      <c r="I17" s="6">
        <f t="shared" si="2"/>
        <v>1041518613</v>
      </c>
      <c r="J17" s="6">
        <f t="shared" si="2"/>
        <v>959217182</v>
      </c>
      <c r="K17" s="6">
        <f t="shared" si="2"/>
        <v>857617784</v>
      </c>
      <c r="L17" s="6">
        <f t="shared" si="2"/>
        <v>1573769372</v>
      </c>
      <c r="M17" s="6">
        <f t="shared" si="2"/>
        <v>333893411</v>
      </c>
      <c r="N17" s="6">
        <f t="shared" si="2"/>
        <v>468183264</v>
      </c>
      <c r="O17" s="6">
        <f t="shared" si="2"/>
        <v>44325809</v>
      </c>
      <c r="P17" s="6">
        <f t="shared" si="2"/>
        <v>80471074</v>
      </c>
      <c r="Q17" s="6">
        <f>SUM(H17:P17)</f>
        <v>5404920747</v>
      </c>
      <c r="R17" s="6">
        <f>SUM(D17:P17)</f>
        <v>8032610154</v>
      </c>
    </row>
    <row r="18" spans="2:18" ht="9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9.75">
      <c r="A19" s="3" t="s">
        <v>28</v>
      </c>
      <c r="B19" s="4"/>
      <c r="C19" s="6">
        <f>SUM(D19:G19)</f>
        <v>11998650</v>
      </c>
      <c r="D19" s="6">
        <v>10624078</v>
      </c>
      <c r="E19" s="6">
        <v>377107</v>
      </c>
      <c r="F19" s="6">
        <v>655046</v>
      </c>
      <c r="G19" s="6">
        <v>342419</v>
      </c>
      <c r="H19" s="7">
        <v>0</v>
      </c>
      <c r="I19" s="6">
        <v>27273888</v>
      </c>
      <c r="J19" s="6">
        <v>230650777</v>
      </c>
      <c r="K19" s="6">
        <v>89833389</v>
      </c>
      <c r="L19" s="6">
        <v>56335203</v>
      </c>
      <c r="M19" s="7">
        <v>0</v>
      </c>
      <c r="N19" s="6">
        <v>9634546</v>
      </c>
      <c r="O19" s="7">
        <v>0</v>
      </c>
      <c r="P19" s="6">
        <v>27327222</v>
      </c>
      <c r="Q19" s="6">
        <f>SUM(H19:P19)</f>
        <v>441055025</v>
      </c>
      <c r="R19" s="6">
        <f>SUM(D19:P19)</f>
        <v>453053675</v>
      </c>
    </row>
    <row r="20" spans="2:18" ht="9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9.75">
      <c r="A21" s="3" t="s">
        <v>29</v>
      </c>
      <c r="B21" s="4"/>
      <c r="C21" s="6">
        <f>SUM(D21:G21)</f>
        <v>2387722655</v>
      </c>
      <c r="D21" s="6">
        <v>1729949924</v>
      </c>
      <c r="E21" s="6">
        <v>356134082</v>
      </c>
      <c r="F21" s="6">
        <v>96698069</v>
      </c>
      <c r="G21" s="6">
        <v>204940580</v>
      </c>
      <c r="H21" s="6">
        <v>37184153</v>
      </c>
      <c r="I21" s="6">
        <v>527656829</v>
      </c>
      <c r="J21" s="6">
        <v>23970750</v>
      </c>
      <c r="K21" s="6">
        <v>3286815</v>
      </c>
      <c r="L21" s="6">
        <v>926605</v>
      </c>
      <c r="M21" s="7">
        <v>0</v>
      </c>
      <c r="N21" s="6">
        <v>4647</v>
      </c>
      <c r="O21" s="7">
        <v>0</v>
      </c>
      <c r="P21" s="6">
        <v>15489376</v>
      </c>
      <c r="Q21" s="6">
        <f>SUM(H21:P21)</f>
        <v>608519175</v>
      </c>
      <c r="R21" s="6">
        <f>SUM(D21:P21)</f>
        <v>2996241830</v>
      </c>
    </row>
    <row r="22" spans="2:18" ht="9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9.75">
      <c r="A23" s="3" t="s">
        <v>30</v>
      </c>
      <c r="B23" s="4"/>
      <c r="C23" s="6">
        <f>SUM(D23:G23)</f>
        <v>227968102</v>
      </c>
      <c r="D23" s="6">
        <f>187108179-1024-1366</f>
        <v>187105789</v>
      </c>
      <c r="E23" s="6">
        <v>29536877</v>
      </c>
      <c r="F23" s="6">
        <v>4459349</v>
      </c>
      <c r="G23" s="6">
        <v>6866087</v>
      </c>
      <c r="H23" s="6">
        <v>8740085</v>
      </c>
      <c r="I23" s="6">
        <v>486587896</v>
      </c>
      <c r="J23" s="6">
        <v>704595655</v>
      </c>
      <c r="K23" s="6">
        <v>764497580</v>
      </c>
      <c r="L23" s="6">
        <v>1516507564</v>
      </c>
      <c r="M23" s="6">
        <v>333893411</v>
      </c>
      <c r="N23" s="6">
        <v>458544071</v>
      </c>
      <c r="O23" s="6">
        <v>44325809</v>
      </c>
      <c r="P23" s="6">
        <v>37654476</v>
      </c>
      <c r="Q23" s="6">
        <f>SUM(H23:P23)</f>
        <v>4355346547</v>
      </c>
      <c r="R23" s="6">
        <f>SUM(D23:P23)</f>
        <v>4583314649</v>
      </c>
    </row>
    <row r="24" spans="2:18" ht="9.75"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">
      <c r="A25" s="2" t="s">
        <v>31</v>
      </c>
      <c r="B25" s="8"/>
      <c r="C25" s="16">
        <f aca="true" t="shared" si="3" ref="C25:R25">IF(C17=0,0,C23/C17)</f>
        <v>0.08675610648378276</v>
      </c>
      <c r="D25" s="16">
        <f t="shared" si="3"/>
        <v>0.09706269157023081</v>
      </c>
      <c r="E25" s="16">
        <f t="shared" si="3"/>
        <v>0.07651087934734013</v>
      </c>
      <c r="F25" s="16">
        <f t="shared" si="3"/>
        <v>0.04379963734106268</v>
      </c>
      <c r="G25" s="16">
        <f t="shared" si="3"/>
        <v>0.0323644429936408</v>
      </c>
      <c r="H25" s="16">
        <f t="shared" si="3"/>
        <v>0.19031529712044432</v>
      </c>
      <c r="I25" s="16">
        <f t="shared" si="3"/>
        <v>0.46719078269607456</v>
      </c>
      <c r="J25" s="16">
        <f t="shared" si="3"/>
        <v>0.7345527876501278</v>
      </c>
      <c r="K25" s="16">
        <f t="shared" si="3"/>
        <v>0.8914199241931765</v>
      </c>
      <c r="L25" s="16">
        <f t="shared" si="3"/>
        <v>0.9636148669437952</v>
      </c>
      <c r="M25" s="16">
        <f t="shared" si="3"/>
        <v>1</v>
      </c>
      <c r="N25" s="16">
        <f t="shared" si="3"/>
        <v>0.979411496007683</v>
      </c>
      <c r="O25" s="16">
        <f t="shared" si="3"/>
        <v>1</v>
      </c>
      <c r="P25" s="16">
        <f t="shared" si="3"/>
        <v>0.4679256051683863</v>
      </c>
      <c r="Q25" s="16">
        <f t="shared" si="3"/>
        <v>0.8058113616961792</v>
      </c>
      <c r="R25" s="16">
        <f t="shared" si="3"/>
        <v>0.5705884589354366</v>
      </c>
    </row>
    <row r="27" spans="1:18" ht="9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9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sheetProtection/>
  <printOptions/>
  <pageMargins left="0.7" right="0.7" top="0.75" bottom="0.75" header="0" footer="0"/>
  <pageSetup horizontalDpi="600" verticalDpi="6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8"/>
  <sheetViews>
    <sheetView tabSelected="1" workbookViewId="0" topLeftCell="B2">
      <selection activeCell="B1" sqref="A1:IV1"/>
    </sheetView>
  </sheetViews>
  <sheetFormatPr defaultColWidth="9" defaultRowHeight="12"/>
  <cols>
    <col min="1" max="1" width="3.16015625" style="0" hidden="1" customWidth="1"/>
    <col min="2" max="2" width="49.66015625" style="0" customWidth="1"/>
    <col min="3" max="3" width="4.16015625" style="0" hidden="1" customWidth="1"/>
    <col min="4" max="4" width="15.66015625" style="0" customWidth="1"/>
    <col min="5" max="8" width="0" style="0" hidden="1" customWidth="1"/>
    <col min="9" max="9" width="12.16015625" style="0" customWidth="1"/>
    <col min="10" max="10" width="13.66015625" style="0" customWidth="1"/>
    <col min="11" max="11" width="13" style="0" customWidth="1"/>
    <col min="12" max="12" width="15.66015625" style="0" customWidth="1"/>
    <col min="13" max="13" width="16" style="0" customWidth="1"/>
    <col min="14" max="14" width="13.16015625" style="0" customWidth="1"/>
    <col min="15" max="15" width="11.66015625" style="0" customWidth="1"/>
    <col min="16" max="16" width="11.33203125" style="0" customWidth="1"/>
    <col min="17" max="17" width="15.66015625" style="0" customWidth="1"/>
    <col min="18" max="18" width="18.66015625" style="0" customWidth="1"/>
    <col min="19" max="19" width="13.16015625" style="0" customWidth="1"/>
  </cols>
  <sheetData>
    <row r="1" ht="10.5" hidden="1"/>
    <row r="2" spans="2:19" ht="12.7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12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ht="12">
      <c r="B4" s="21">
        <v>40940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2:19" ht="10.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ht="12">
      <c r="B6" s="2" t="s">
        <v>17</v>
      </c>
      <c r="C6" s="4"/>
      <c r="D6" s="5" t="s">
        <v>20</v>
      </c>
      <c r="E6" s="5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35</v>
      </c>
      <c r="N6" s="5" t="s">
        <v>9</v>
      </c>
      <c r="O6" s="5" t="s">
        <v>10</v>
      </c>
      <c r="P6" s="5" t="s">
        <v>11</v>
      </c>
      <c r="Q6" s="5" t="s">
        <v>36</v>
      </c>
      <c r="R6" s="5" t="s">
        <v>19</v>
      </c>
      <c r="S6" s="5" t="s">
        <v>21</v>
      </c>
    </row>
    <row r="7" spans="2:19" ht="10.5">
      <c r="B7" s="1" t="s">
        <v>18</v>
      </c>
      <c r="C7" s="4"/>
      <c r="D7" s="4"/>
      <c r="E7" s="4"/>
      <c r="F7" s="4"/>
      <c r="G7" s="4"/>
      <c r="H7" s="4"/>
      <c r="I7" s="4"/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/>
      <c r="P7" s="4"/>
      <c r="Q7" s="4"/>
      <c r="R7" s="4"/>
      <c r="S7" s="4"/>
    </row>
    <row r="8" spans="2:19" ht="12">
      <c r="B8" s="2" t="s">
        <v>22</v>
      </c>
      <c r="C8" s="4"/>
      <c r="D8" s="6">
        <f>SUM(E8:H8)</f>
        <v>3427936</v>
      </c>
      <c r="E8" s="6">
        <f>SUM(E10,E12,E14)</f>
        <v>2218552</v>
      </c>
      <c r="F8" s="6">
        <f aca="true" t="shared" si="0" ref="F8:Q8">SUM(F10,F12,F14)</f>
        <v>1018955</v>
      </c>
      <c r="G8" s="6">
        <f t="shared" si="0"/>
        <v>34648</v>
      </c>
      <c r="H8" s="6">
        <f t="shared" si="0"/>
        <v>155781</v>
      </c>
      <c r="I8" s="6">
        <f t="shared" si="0"/>
        <v>93983</v>
      </c>
      <c r="J8" s="6">
        <f t="shared" si="0"/>
        <v>245965</v>
      </c>
      <c r="K8" s="6">
        <f t="shared" si="0"/>
        <v>17682</v>
      </c>
      <c r="L8" s="6">
        <f t="shared" si="0"/>
        <v>4235</v>
      </c>
      <c r="M8" s="6">
        <f t="shared" si="0"/>
        <v>1912</v>
      </c>
      <c r="N8" s="6">
        <f t="shared" si="0"/>
        <v>52</v>
      </c>
      <c r="O8" s="6">
        <f t="shared" si="0"/>
        <v>77</v>
      </c>
      <c r="P8" s="6">
        <f t="shared" si="0"/>
        <v>14</v>
      </c>
      <c r="Q8" s="6">
        <f t="shared" si="0"/>
        <v>8581</v>
      </c>
      <c r="R8" s="6">
        <f>SUM(I8:Q8)</f>
        <v>372501</v>
      </c>
      <c r="S8" s="6">
        <f>SUM(E8:Q8)</f>
        <v>3800437</v>
      </c>
    </row>
    <row r="9" spans="2:19" ht="10.5"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0.5">
      <c r="B10" s="3" t="s">
        <v>23</v>
      </c>
      <c r="C10" s="4"/>
      <c r="D10" s="6">
        <f>SUM(E10:H10)</f>
        <v>10276</v>
      </c>
      <c r="E10" s="6">
        <v>9250</v>
      </c>
      <c r="F10" s="7">
        <v>657</v>
      </c>
      <c r="G10" s="7">
        <v>187</v>
      </c>
      <c r="H10" s="7">
        <v>182</v>
      </c>
      <c r="I10" s="7">
        <v>0</v>
      </c>
      <c r="J10" s="6">
        <v>1823</v>
      </c>
      <c r="K10" s="6">
        <v>4558</v>
      </c>
      <c r="L10" s="7">
        <v>488</v>
      </c>
      <c r="M10" s="7">
        <v>96</v>
      </c>
      <c r="N10" s="7">
        <v>0</v>
      </c>
      <c r="O10" s="7">
        <v>37</v>
      </c>
      <c r="P10" s="7">
        <v>0</v>
      </c>
      <c r="Q10" s="6">
        <v>1462</v>
      </c>
      <c r="R10" s="6">
        <f>SUM(I10:Q10)</f>
        <v>8464</v>
      </c>
      <c r="S10" s="6">
        <f>SUM(E10:Q10)</f>
        <v>18740</v>
      </c>
    </row>
    <row r="11" spans="2:19" ht="10.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0.5">
      <c r="B12" s="3" t="s">
        <v>24</v>
      </c>
      <c r="C12" s="4"/>
      <c r="D12" s="6">
        <f>SUM(E12:H12)</f>
        <v>3096916</v>
      </c>
      <c r="E12" s="6">
        <v>1979495</v>
      </c>
      <c r="F12" s="6">
        <v>934071</v>
      </c>
      <c r="G12" s="6">
        <v>32814</v>
      </c>
      <c r="H12" s="6">
        <v>150536</v>
      </c>
      <c r="I12" s="6">
        <v>77380</v>
      </c>
      <c r="J12" s="6">
        <v>170852</v>
      </c>
      <c r="K12" s="7">
        <v>716</v>
      </c>
      <c r="L12" s="7">
        <v>23</v>
      </c>
      <c r="M12" s="7">
        <v>4</v>
      </c>
      <c r="N12" s="7">
        <v>0</v>
      </c>
      <c r="O12" s="7">
        <v>1</v>
      </c>
      <c r="P12" s="7">
        <v>0</v>
      </c>
      <c r="Q12" s="6">
        <v>6584</v>
      </c>
      <c r="R12" s="6">
        <f>SUM(I12:Q12)</f>
        <v>255560</v>
      </c>
      <c r="S12" s="6">
        <f>SUM(E12:Q12)</f>
        <v>3352476</v>
      </c>
    </row>
    <row r="13" spans="2:19" ht="10.5"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0.5">
      <c r="B14" s="3" t="s">
        <v>25</v>
      </c>
      <c r="C14" s="4"/>
      <c r="D14" s="6">
        <f>SUM(E14:H14)</f>
        <v>320744</v>
      </c>
      <c r="E14" s="6">
        <f>229808-1</f>
        <v>229807</v>
      </c>
      <c r="F14" s="6">
        <v>84227</v>
      </c>
      <c r="G14" s="6">
        <v>1647</v>
      </c>
      <c r="H14" s="6">
        <v>5063</v>
      </c>
      <c r="I14" s="6">
        <v>16603</v>
      </c>
      <c r="J14" s="6">
        <v>73290</v>
      </c>
      <c r="K14" s="6">
        <v>12408</v>
      </c>
      <c r="L14" s="6">
        <v>3724</v>
      </c>
      <c r="M14" s="6">
        <v>1812</v>
      </c>
      <c r="N14" s="7">
        <v>52</v>
      </c>
      <c r="O14" s="7">
        <v>39</v>
      </c>
      <c r="P14" s="7">
        <v>14</v>
      </c>
      <c r="Q14" s="7">
        <v>535</v>
      </c>
      <c r="R14" s="6">
        <f>SUM(I14:Q14)</f>
        <v>108477</v>
      </c>
      <c r="S14" s="6">
        <f>SUM(E14:Q14)</f>
        <v>429221</v>
      </c>
    </row>
    <row r="15" spans="2:19" ht="10.5">
      <c r="B15" s="1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12">
      <c r="B16" s="2" t="s">
        <v>26</v>
      </c>
      <c r="C16" s="8"/>
      <c r="D16" s="16">
        <f aca="true" t="shared" si="1" ref="D16:S16">IF(D8=0,0,D14/D8)</f>
        <v>0.09356767454234852</v>
      </c>
      <c r="E16" s="16">
        <f t="shared" si="1"/>
        <v>0.1035842297137953</v>
      </c>
      <c r="F16" s="16">
        <f t="shared" si="1"/>
        <v>0.08266017635715021</v>
      </c>
      <c r="G16" s="16">
        <f t="shared" si="1"/>
        <v>0.04753521126760563</v>
      </c>
      <c r="H16" s="16">
        <f t="shared" si="1"/>
        <v>0.032500754263998816</v>
      </c>
      <c r="I16" s="16">
        <f t="shared" si="1"/>
        <v>0.17665960865262867</v>
      </c>
      <c r="J16" s="16">
        <f t="shared" si="1"/>
        <v>0.29796922326347247</v>
      </c>
      <c r="K16" s="16">
        <f t="shared" si="1"/>
        <v>0.7017305734645403</v>
      </c>
      <c r="L16" s="16">
        <f t="shared" si="1"/>
        <v>0.8793388429752066</v>
      </c>
      <c r="M16" s="16">
        <f t="shared" si="1"/>
        <v>0.9476987447698745</v>
      </c>
      <c r="N16" s="16">
        <f t="shared" si="1"/>
        <v>1</v>
      </c>
      <c r="O16" s="16">
        <f t="shared" si="1"/>
        <v>0.5064935064935064</v>
      </c>
      <c r="P16" s="16">
        <f t="shared" si="1"/>
        <v>1</v>
      </c>
      <c r="Q16" s="16">
        <f t="shared" si="1"/>
        <v>0.06234704579885794</v>
      </c>
      <c r="R16" s="16">
        <f t="shared" si="1"/>
        <v>0.2912126410398898</v>
      </c>
      <c r="S16" s="16">
        <f t="shared" si="1"/>
        <v>0.11293990664757764</v>
      </c>
    </row>
    <row r="17" spans="2:19" ht="10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">
      <c r="B18" s="2" t="s">
        <v>27</v>
      </c>
      <c r="C18" s="4"/>
      <c r="D18" s="6">
        <f>SUM(E18:H18)</f>
        <v>2216793427</v>
      </c>
      <c r="E18" s="6">
        <f>SUM(E20,E22,E24)</f>
        <v>1586989648</v>
      </c>
      <c r="F18" s="6">
        <f aca="true" t="shared" si="2" ref="F18:S18">SUM(F20,F22,F24)</f>
        <v>341254369</v>
      </c>
      <c r="G18" s="6">
        <f t="shared" si="2"/>
        <v>92633016</v>
      </c>
      <c r="H18" s="6">
        <f t="shared" si="2"/>
        <v>195916394</v>
      </c>
      <c r="I18" s="6">
        <f t="shared" si="2"/>
        <v>42766751</v>
      </c>
      <c r="J18" s="6">
        <f t="shared" si="2"/>
        <v>951262544</v>
      </c>
      <c r="K18" s="6">
        <f t="shared" si="2"/>
        <v>891342761</v>
      </c>
      <c r="L18" s="6">
        <f t="shared" si="2"/>
        <v>797065477</v>
      </c>
      <c r="M18" s="6">
        <f t="shared" si="2"/>
        <v>1506286839</v>
      </c>
      <c r="N18" s="6">
        <f t="shared" si="2"/>
        <v>323748778</v>
      </c>
      <c r="O18" s="6">
        <f t="shared" si="2"/>
        <v>445126957</v>
      </c>
      <c r="P18" s="6">
        <f t="shared" si="2"/>
        <v>54441936</v>
      </c>
      <c r="Q18" s="6">
        <f t="shared" si="2"/>
        <v>74872892</v>
      </c>
      <c r="R18" s="6">
        <f t="shared" si="2"/>
        <v>5086914935</v>
      </c>
      <c r="S18" s="6">
        <f t="shared" si="2"/>
        <v>7303708362</v>
      </c>
    </row>
    <row r="19" spans="2:19" ht="10.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0.5">
      <c r="B20" s="3" t="s">
        <v>28</v>
      </c>
      <c r="C20" s="4"/>
      <c r="D20" s="6">
        <f>SUM(E20:H20)</f>
        <v>9981066</v>
      </c>
      <c r="E20" s="6">
        <v>8757687</v>
      </c>
      <c r="F20" s="6">
        <v>329372</v>
      </c>
      <c r="G20" s="6">
        <v>581852</v>
      </c>
      <c r="H20" s="6">
        <v>312155</v>
      </c>
      <c r="I20" s="7">
        <v>0</v>
      </c>
      <c r="J20" s="6">
        <v>26020427</v>
      </c>
      <c r="K20" s="6">
        <v>213926692</v>
      </c>
      <c r="L20" s="6">
        <v>84146621</v>
      </c>
      <c r="M20" s="6">
        <v>53503744</v>
      </c>
      <c r="N20" s="7">
        <v>0</v>
      </c>
      <c r="O20" s="6">
        <v>14660855</v>
      </c>
      <c r="P20" s="7">
        <v>0</v>
      </c>
      <c r="Q20" s="6">
        <v>23462830</v>
      </c>
      <c r="R20" s="6">
        <f>SUM(I20:Q20)</f>
        <v>415721169</v>
      </c>
      <c r="S20" s="6">
        <f>SUM(E20:Q20)</f>
        <v>425702235</v>
      </c>
    </row>
    <row r="21" spans="2:19" ht="10.5"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0.5">
      <c r="B22" s="3" t="s">
        <v>29</v>
      </c>
      <c r="C22" s="4"/>
      <c r="D22" s="6">
        <f>SUM(E22:H22)</f>
        <v>1981764725</v>
      </c>
      <c r="E22" s="6">
        <v>1397169328</v>
      </c>
      <c r="F22" s="6">
        <v>308724911</v>
      </c>
      <c r="G22" s="6">
        <v>87395614</v>
      </c>
      <c r="H22" s="6">
        <v>188474872</v>
      </c>
      <c r="I22" s="6">
        <v>33995615</v>
      </c>
      <c r="J22" s="6">
        <v>471662270</v>
      </c>
      <c r="K22" s="6">
        <v>22205636</v>
      </c>
      <c r="L22" s="6">
        <v>2959789</v>
      </c>
      <c r="M22" s="6">
        <v>885652</v>
      </c>
      <c r="N22" s="7">
        <v>0</v>
      </c>
      <c r="O22" s="6">
        <v>4647</v>
      </c>
      <c r="P22" s="7">
        <v>0</v>
      </c>
      <c r="Q22" s="6">
        <v>14559381</v>
      </c>
      <c r="R22" s="6">
        <f>SUM(I22:Q22)</f>
        <v>546272990</v>
      </c>
      <c r="S22" s="6">
        <f>SUM(E22:Q22)</f>
        <v>2528037715</v>
      </c>
    </row>
    <row r="23" spans="2:19" ht="10.5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0.5">
      <c r="B24" s="3" t="s">
        <v>30</v>
      </c>
      <c r="C24" s="4"/>
      <c r="D24" s="6">
        <f>SUM(E24:H24)</f>
        <v>225047636</v>
      </c>
      <c r="E24" s="6">
        <f>181063720-1087</f>
        <v>181062633</v>
      </c>
      <c r="F24" s="6">
        <v>32200086</v>
      </c>
      <c r="G24" s="6">
        <v>4655550</v>
      </c>
      <c r="H24" s="6">
        <v>7129367</v>
      </c>
      <c r="I24" s="6">
        <v>8771136</v>
      </c>
      <c r="J24" s="6">
        <v>453579847</v>
      </c>
      <c r="K24" s="6">
        <v>655210433</v>
      </c>
      <c r="L24" s="6">
        <v>709959067</v>
      </c>
      <c r="M24" s="6">
        <v>1451897443</v>
      </c>
      <c r="N24" s="6">
        <v>323748778</v>
      </c>
      <c r="O24" s="6">
        <v>430461455</v>
      </c>
      <c r="P24" s="6">
        <v>54441936</v>
      </c>
      <c r="Q24" s="6">
        <v>36850681</v>
      </c>
      <c r="R24" s="6">
        <f>SUM(I24:Q24)</f>
        <v>4124920776</v>
      </c>
      <c r="S24" s="6">
        <f>SUM(E24:Q24)</f>
        <v>4349968412</v>
      </c>
    </row>
    <row r="25" spans="2:19" ht="10.5">
      <c r="B25" s="1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ht="12">
      <c r="B26" s="2" t="s">
        <v>37</v>
      </c>
      <c r="C26" s="8"/>
      <c r="D26" s="16">
        <f aca="true" t="shared" si="3" ref="D26:S26">IF(D18=0,0,D24/D18)</f>
        <v>0.101519443922458</v>
      </c>
      <c r="E26" s="16">
        <f t="shared" si="3"/>
        <v>0.1140918803271236</v>
      </c>
      <c r="F26" s="16">
        <f t="shared" si="3"/>
        <v>0.09435801831448494</v>
      </c>
      <c r="G26" s="16">
        <f t="shared" si="3"/>
        <v>0.05025799872477433</v>
      </c>
      <c r="H26" s="16">
        <f t="shared" si="3"/>
        <v>0.03638984392495505</v>
      </c>
      <c r="I26" s="16">
        <f t="shared" si="3"/>
        <v>0.20509240928776656</v>
      </c>
      <c r="J26" s="16">
        <f t="shared" si="3"/>
        <v>0.47681878137735234</v>
      </c>
      <c r="K26" s="16">
        <f t="shared" si="3"/>
        <v>0.7350824639725773</v>
      </c>
      <c r="L26" s="16">
        <f t="shared" si="3"/>
        <v>0.890716117416286</v>
      </c>
      <c r="M26" s="16">
        <f t="shared" si="3"/>
        <v>0.9638917405425196</v>
      </c>
      <c r="N26" s="16">
        <f t="shared" si="3"/>
        <v>1</v>
      </c>
      <c r="O26" s="16">
        <f t="shared" si="3"/>
        <v>0.9670532153369449</v>
      </c>
      <c r="P26" s="16">
        <f t="shared" si="3"/>
        <v>1</v>
      </c>
      <c r="Q26" s="16">
        <f t="shared" si="3"/>
        <v>0.49217654101032987</v>
      </c>
      <c r="R26" s="16">
        <f t="shared" si="3"/>
        <v>0.8108884911007461</v>
      </c>
      <c r="S26" s="16">
        <f t="shared" si="3"/>
        <v>0.5955835305024191</v>
      </c>
    </row>
    <row r="27" spans="2:19" ht="10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0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/>
  <printOptions/>
  <pageMargins left="0.7" right="0.7" top="0.75" bottom="0.75" header="0" footer="0"/>
  <pageSetup horizontalDpi="600" verticalDpi="600" orientation="landscape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" defaultRowHeight="12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Exelon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Melissa Thompson</cp:lastModifiedBy>
  <cp:lastPrinted>2012-04-04T20:43:07Z</cp:lastPrinted>
  <dcterms:created xsi:type="dcterms:W3CDTF">2012-02-07T13:52:48Z</dcterms:created>
  <dcterms:modified xsi:type="dcterms:W3CDTF">2012-04-04T20:43:36Z</dcterms:modified>
  <cp:category/>
  <cp:version/>
  <cp:contentType/>
  <cp:contentStatus/>
</cp:coreProperties>
</file>