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activeTab="0"/>
  </bookViews>
  <sheets>
    <sheet name="Activity 12.31.10" sheetId="1" r:id="rId1"/>
    <sheet name="Summary" sheetId="2" r:id="rId2"/>
    <sheet name="AA Cal" sheetId="3" r:id="rId3"/>
    <sheet name="RA Cal" sheetId="4" r:id="rId4"/>
    <sheet name="OSSCR Cal" sheetId="5" r:id="rId5"/>
  </sheets>
  <definedNames>
    <definedName name="_xlnm.Print_Area" localSheetId="0">'Activity 12.31.10'!$A$1:$G$38</definedName>
    <definedName name="_xlnm.Print_Area" localSheetId="4">'OSSCR Cal'!$A$1:$F$30</definedName>
  </definedNames>
  <calcPr fullCalcOnLoad="1"/>
</workbook>
</file>

<file path=xl/comments1.xml><?xml version="1.0" encoding="utf-8"?>
<comments xmlns="http://schemas.openxmlformats.org/spreadsheetml/2006/main">
  <authors>
    <author>Melissa Bell</author>
  </authors>
  <commentList>
    <comment ref="A16" authorId="0">
      <text>
        <r>
          <rPr>
            <b/>
            <sz val="8"/>
            <rFont val="Tahoma"/>
            <family val="0"/>
          </rPr>
          <t>Melissa Bell:</t>
        </r>
        <r>
          <rPr>
            <sz val="8"/>
            <rFont val="Tahoma"/>
            <family val="0"/>
          </rPr>
          <t xml:space="preserve">
Reclass from 242-0045 to 254-3561-15260-101380
Dec. 2010.</t>
        </r>
      </text>
    </comment>
    <comment ref="A17" authorId="0">
      <text>
        <r>
          <rPr>
            <b/>
            <sz val="8"/>
            <rFont val="Tahoma"/>
            <family val="0"/>
          </rPr>
          <t>Melissa Bell:</t>
        </r>
        <r>
          <rPr>
            <sz val="8"/>
            <rFont val="Tahoma"/>
            <family val="0"/>
          </rPr>
          <t xml:space="preserve">
Reclass from 242-0045 to 254-3561-15260-101380
Dec. 2010.</t>
        </r>
      </text>
    </comment>
    <comment ref="A18" authorId="0">
      <text>
        <r>
          <rPr>
            <b/>
            <sz val="8"/>
            <rFont val="Tahoma"/>
            <family val="0"/>
          </rPr>
          <t>Melissa Bell:</t>
        </r>
        <r>
          <rPr>
            <sz val="8"/>
            <rFont val="Tahoma"/>
            <family val="0"/>
          </rPr>
          <t xml:space="preserve">
Reclass from 242-0045 to 254-3561-15260-101380
Dec. 2010.</t>
        </r>
      </text>
    </comment>
    <comment ref="A19" authorId="0">
      <text>
        <r>
          <rPr>
            <b/>
            <sz val="8"/>
            <rFont val="Tahoma"/>
            <family val="0"/>
          </rPr>
          <t>Melissa Bell:</t>
        </r>
        <r>
          <rPr>
            <sz val="8"/>
            <rFont val="Tahoma"/>
            <family val="0"/>
          </rPr>
          <t xml:space="preserve">
Balances reclassified with June 2010 business from 242 to 254 Account.  Reclass from 254-1008-15850 to 254-3561-15850 in Dec. 2010.</t>
        </r>
      </text>
    </comment>
  </commentList>
</comments>
</file>

<file path=xl/sharedStrings.xml><?xml version="1.0" encoding="utf-8"?>
<sst xmlns="http://schemas.openxmlformats.org/spreadsheetml/2006/main" count="175" uniqueCount="90">
  <si>
    <t>Columbia Gas of Ohio, Inc.</t>
  </si>
  <si>
    <t>Account</t>
  </si>
  <si>
    <t>No.</t>
  </si>
  <si>
    <t>Description</t>
  </si>
  <si>
    <t>Unrecovered Gas Costs</t>
  </si>
  <si>
    <t xml:space="preserve">191-13600 </t>
  </si>
  <si>
    <t>Rate Refunds - Supplier Principal &amp; Interest</t>
  </si>
  <si>
    <t>GCR Balance Adjustment</t>
  </si>
  <si>
    <t>Total</t>
  </si>
  <si>
    <t>242-022-15170-101290</t>
  </si>
  <si>
    <t>242-022-15170-101300</t>
  </si>
  <si>
    <t>Rate Refunds - CDC Company Interest</t>
  </si>
  <si>
    <t>242-0020-15140</t>
  </si>
  <si>
    <t>Rate Refunds Suspended - Principal</t>
  </si>
  <si>
    <t>242-0020-15150</t>
  </si>
  <si>
    <t>Rate Refunds Suspended - Interest</t>
  </si>
  <si>
    <t>Gas Transportation Service Supplemental Charges</t>
  </si>
  <si>
    <t>Gas Due to Line Breaks</t>
  </si>
  <si>
    <t>Standby Sales Service Charges</t>
  </si>
  <si>
    <t>End User Balancing</t>
  </si>
  <si>
    <t>254-1004-15170</t>
  </si>
  <si>
    <t>Stip Rate Refund</t>
  </si>
  <si>
    <t>254-1004-15881</t>
  </si>
  <si>
    <t>254-1004-15897</t>
  </si>
  <si>
    <t>254-1004-15910</t>
  </si>
  <si>
    <t>254-1004-30485</t>
  </si>
  <si>
    <t>254-1004-30486</t>
  </si>
  <si>
    <t>254-1004-30487</t>
  </si>
  <si>
    <t>CHOICE Sharing Credit Refund</t>
  </si>
  <si>
    <t>Off-System Sales Proceeds</t>
  </si>
  <si>
    <t>Capacity Release</t>
  </si>
  <si>
    <t>2004 Stip Deal</t>
  </si>
  <si>
    <t>2008 Stip Deal</t>
  </si>
  <si>
    <t>CHOICE Sharing Credit Prepay Amort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</si>
  <si>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</si>
  <si>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</si>
  <si>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</si>
  <si>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</si>
  <si>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</si>
  <si>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</si>
  <si>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</si>
  <si>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</si>
  <si>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</si>
  <si>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</si>
  <si>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</si>
  <si>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</si>
  <si>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</si>
  <si>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</si>
  <si>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</si>
  <si>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</si>
  <si>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</si>
  <si>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</si>
  <si>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</si>
  <si>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</si>
  <si>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</si>
  <si>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</si>
  <si>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CHOICE/SSO Rider Effective Date:</t>
  </si>
  <si>
    <t>SUMMARY OF CHOICE/SSO RIDER</t>
  </si>
  <si>
    <t>Customer Education Cost Recovery Allowance</t>
  </si>
  <si>
    <t>OFF-SYSTEM SALES CAPACITY RELEASE REVENUE SHARING CALCULATION</t>
  </si>
  <si>
    <t>THIS QUARTERLY REPORT FILED PURSUANT TO COMMISSION ORDER ISSUED DECEMBER 2, 2009</t>
  </si>
  <si>
    <t>IN CASE NO. 08-1344-GA-EXM</t>
  </si>
  <si>
    <t>By: Larry W. Martin</t>
  </si>
  <si>
    <t>Title: Director Regulatory Affairs</t>
  </si>
  <si>
    <t>Total Off-System Sales/Capacity Release Adjustment</t>
  </si>
  <si>
    <t xml:space="preserve">Computation of Actual Cost Adjustment </t>
  </si>
  <si>
    <t>Current Quarter Actual Cost Adjustment</t>
  </si>
  <si>
    <t xml:space="preserve">Computation of Supplier Refund &amp; Reconciliation Adjustment </t>
  </si>
  <si>
    <t>Current Quarter RA Cost Adjustment</t>
  </si>
  <si>
    <t xml:space="preserve">Computation of Off-System Sales/Capacity Release Sharing Adjustment </t>
  </si>
  <si>
    <t>Schedule A</t>
  </si>
  <si>
    <t>Schedule B</t>
  </si>
  <si>
    <t>Schedule C</t>
  </si>
  <si>
    <t>TME</t>
  </si>
  <si>
    <t>242-022-15170- 101330</t>
  </si>
  <si>
    <t xml:space="preserve">BA </t>
  </si>
  <si>
    <t xml:space="preserve">Unrecovered Gas Costs - Actual Cost Adjustment </t>
  </si>
  <si>
    <t>242-022-101330</t>
  </si>
  <si>
    <t>Activity</t>
  </si>
  <si>
    <t>OSS/CR CSRR</t>
  </si>
  <si>
    <t>254-1000-15899</t>
  </si>
  <si>
    <t>Current Quarter OSS/CR Cost Adjustment</t>
  </si>
  <si>
    <t>Interest Factor</t>
  </si>
  <si>
    <t>Total, including Interest</t>
  </si>
  <si>
    <t>254-3561-x-x-15260-101380</t>
  </si>
  <si>
    <t>254-3561-x-x15380-101550</t>
  </si>
  <si>
    <t>254-3561-x-x15420-101590</t>
  </si>
  <si>
    <t>254-3561-x-x-15850-101410</t>
  </si>
  <si>
    <t>Volumes</t>
  </si>
  <si>
    <t>Date Filed: February 27,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</si>
</sst>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Total CHOICE/Sales Throughput TME&quot;\ mmmm\ dd\,yyyy"/>
    <numFmt numFmtId="169" formatCode="[$-409]dddd\,\ mmmm\ dd\,\ yyyy"/>
    <numFmt numFmtId="170" formatCode="&quot;CSRR Adjustment Detail @&quot;\ mmmm\ dd\,\ yyyy"/>
    <numFmt numFmtId="171" formatCode="&quot;Bal.&quot;\ mm/dd/yyyy"/>
    <numFmt numFmtId="172" formatCode="_(* #,##0.000_);_(* \(#,##0.000\);_(* &quot;-&quot;???_);_(@_)"/>
    <numFmt numFmtId="173" formatCode="&quot;$&quot;#,##0.0_);\(&quot;$&quot;#,##0.0\)"/>
    <numFmt numFmtId="174" formatCode="0.00_);\(0.00\)"/>
    <numFmt numFmtId="175" formatCode="&quot;Three Months Ended&quot;\ m/d/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5" fontId="0" fillId="0" borderId="0" xfId="0" applyNumberFormat="1" applyAlignment="1">
      <alignment/>
    </xf>
    <xf numFmtId="167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4" fontId="3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8" xfId="15" applyNumberFormat="1" applyFont="1" applyBorder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8" xfId="15" applyNumberFormat="1" applyFont="1" applyBorder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 horizontal="center"/>
    </xf>
    <xf numFmtId="5" fontId="2" fillId="0" borderId="0" xfId="0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8" fillId="0" borderId="0" xfId="15" applyNumberFormat="1" applyFont="1" applyAlignment="1">
      <alignment/>
    </xf>
    <xf numFmtId="167" fontId="0" fillId="0" borderId="5" xfId="15" applyNumberFormat="1" applyFill="1" applyBorder="1" applyAlignment="1">
      <alignment/>
    </xf>
    <xf numFmtId="15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/>
    </xf>
    <xf numFmtId="5" fontId="2" fillId="0" borderId="0" xfId="0" applyNumberFormat="1" applyFont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/>
    </xf>
    <xf numFmtId="165" fontId="0" fillId="0" borderId="0" xfId="0" applyNumberForma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65" fontId="8" fillId="2" borderId="0" xfId="15" applyNumberFormat="1" applyFont="1" applyFill="1" applyAlignment="1">
      <alignment/>
    </xf>
    <xf numFmtId="165" fontId="3" fillId="2" borderId="0" xfId="15" applyNumberFormat="1" applyFont="1" applyFill="1" applyAlignment="1">
      <alignment/>
    </xf>
    <xf numFmtId="167" fontId="0" fillId="0" borderId="6" xfId="15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67" fontId="0" fillId="0" borderId="8" xfId="1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5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8"/>
  <sheetViews>
    <sheetView tabSelected="1" workbookViewId="0" topLeftCell="C1">
      <selection activeCell="E12" sqref="E12"/>
    </sheetView>
  </sheetViews>
  <sheetFormatPr defaultColWidth="9.140625" defaultRowHeight="12.75"/>
  <cols>
    <col min="1" max="1" width="41.00390625" style="0" customWidth="1"/>
    <col min="2" max="2" width="25.57421875" style="0" customWidth="1"/>
    <col min="5" max="5" width="15.57421875" style="0" bestFit="1" customWidth="1"/>
    <col min="6" max="6" width="9.8515625" style="0" bestFit="1" customWidth="1"/>
    <col min="7" max="7" width="14.57421875" style="0" bestFit="1" customWidth="1"/>
    <col min="8" max="8" width="11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34</v>
      </c>
      <c r="F1" t="s">
        <v>73</v>
      </c>
      <c r="G1" s="17">
        <v>40543</v>
      </c>
    </row>
    <row r="2" spans="6:7" ht="12.75">
      <c r="F2" t="s">
        <v>88</v>
      </c>
      <c r="G2" s="51">
        <f>80842342-270671-915000+41831091+12422+20585093+246689</f>
        <v>142331966</v>
      </c>
    </row>
    <row r="4" spans="1:5" ht="12.75">
      <c r="A4" s="52" t="s">
        <v>0</v>
      </c>
      <c r="B4" s="52"/>
      <c r="C4" s="52"/>
      <c r="D4" s="52"/>
      <c r="E4" s="52"/>
    </row>
    <row r="5" spans="2:12" ht="12.75">
      <c r="B5" s="53">
        <f>G1</f>
        <v>40543</v>
      </c>
      <c r="C5" s="53"/>
      <c r="D5" s="53"/>
      <c r="H5" s="52"/>
      <c r="I5" s="52"/>
      <c r="J5" s="52"/>
      <c r="K5" s="52"/>
      <c r="L5" s="52"/>
    </row>
    <row r="7" spans="5:13" ht="12.75">
      <c r="E7" s="18">
        <f>G1</f>
        <v>40543</v>
      </c>
      <c r="H7" s="33"/>
      <c r="I7" s="33"/>
      <c r="J7" s="33"/>
      <c r="K7" s="33"/>
      <c r="L7" s="33"/>
      <c r="M7" s="33"/>
    </row>
    <row r="8" spans="8:13" ht="12.75">
      <c r="H8" s="34"/>
      <c r="I8" s="34"/>
      <c r="J8" s="34"/>
      <c r="K8" s="33"/>
      <c r="L8" s="33"/>
      <c r="M8" s="33"/>
    </row>
    <row r="9" spans="1:13" ht="12.75">
      <c r="A9" s="2" t="s">
        <v>1</v>
      </c>
      <c r="H9" s="35"/>
      <c r="I9" s="35"/>
      <c r="J9" s="35"/>
      <c r="K9" s="36"/>
      <c r="L9" s="33"/>
      <c r="M9" s="33"/>
    </row>
    <row r="10" spans="1:13" ht="12.75">
      <c r="A10" s="2" t="s">
        <v>2</v>
      </c>
      <c r="B10" s="2" t="s">
        <v>3</v>
      </c>
      <c r="H10" s="35"/>
      <c r="I10" s="35"/>
      <c r="J10" s="35"/>
      <c r="K10" s="36"/>
      <c r="L10" s="33"/>
      <c r="M10" s="33"/>
    </row>
    <row r="11" spans="1:13" ht="12.75">
      <c r="A11" t="s">
        <v>5</v>
      </c>
      <c r="B11" t="s">
        <v>4</v>
      </c>
      <c r="E11" s="19">
        <v>12185144</v>
      </c>
      <c r="H11" s="35"/>
      <c r="I11" s="35"/>
      <c r="J11" s="35"/>
      <c r="K11" s="36"/>
      <c r="L11" s="33"/>
      <c r="M11" s="33"/>
    </row>
    <row r="12" spans="1:13" ht="12.75">
      <c r="A12" t="s">
        <v>5</v>
      </c>
      <c r="B12" t="s">
        <v>75</v>
      </c>
      <c r="E12" s="24">
        <v>0</v>
      </c>
      <c r="H12" s="35"/>
      <c r="I12" s="35"/>
      <c r="J12" s="35"/>
      <c r="K12" s="36"/>
      <c r="L12" s="37"/>
      <c r="M12" s="33"/>
    </row>
    <row r="13" spans="5:13" ht="12.75">
      <c r="E13" s="19"/>
      <c r="H13" s="35"/>
      <c r="I13" s="35"/>
      <c r="J13" s="35"/>
      <c r="K13" s="36"/>
      <c r="L13" s="38"/>
      <c r="M13" s="39"/>
    </row>
    <row r="14" spans="1:13" ht="12.75">
      <c r="A14" t="s">
        <v>74</v>
      </c>
      <c r="B14" t="s">
        <v>7</v>
      </c>
      <c r="E14" s="24">
        <v>0</v>
      </c>
      <c r="H14" s="33"/>
      <c r="I14" s="33"/>
      <c r="J14" s="33"/>
      <c r="K14" s="36"/>
      <c r="L14" s="33"/>
      <c r="M14" s="33"/>
    </row>
    <row r="15" spans="5:13" ht="12.75">
      <c r="E15" s="19"/>
      <c r="H15" s="28"/>
      <c r="I15" s="28"/>
      <c r="J15" s="28"/>
      <c r="K15" s="33"/>
      <c r="L15" s="33"/>
      <c r="M15" s="33"/>
    </row>
    <row r="16" spans="1:13" ht="12.75">
      <c r="A16" t="s">
        <v>84</v>
      </c>
      <c r="B16" t="s">
        <v>16</v>
      </c>
      <c r="E16" s="19">
        <v>-60772.32</v>
      </c>
      <c r="H16" s="40"/>
      <c r="I16" s="40"/>
      <c r="J16" s="40"/>
      <c r="K16" s="41"/>
      <c r="L16" s="33"/>
      <c r="M16" s="33"/>
    </row>
    <row r="17" spans="1:13" ht="12.75">
      <c r="A17" t="s">
        <v>85</v>
      </c>
      <c r="B17" t="s">
        <v>17</v>
      </c>
      <c r="E17" s="19">
        <v>-55083.86</v>
      </c>
      <c r="H17" s="40"/>
      <c r="I17" s="40"/>
      <c r="J17" s="40"/>
      <c r="K17" s="41"/>
      <c r="L17" s="40"/>
      <c r="M17" s="42"/>
    </row>
    <row r="18" spans="1:13" ht="12.75">
      <c r="A18" t="s">
        <v>86</v>
      </c>
      <c r="B18" t="s">
        <v>18</v>
      </c>
      <c r="E18" s="19">
        <v>-29528.64</v>
      </c>
      <c r="H18" s="40"/>
      <c r="I18" s="40"/>
      <c r="J18" s="40"/>
      <c r="K18" s="41"/>
      <c r="L18" s="33"/>
      <c r="M18" s="33"/>
    </row>
    <row r="19" spans="1:13" ht="12.75">
      <c r="A19" t="s">
        <v>87</v>
      </c>
      <c r="B19" t="s">
        <v>19</v>
      </c>
      <c r="E19" s="20">
        <v>-187733.85</v>
      </c>
      <c r="H19" s="40"/>
      <c r="I19" s="40"/>
      <c r="J19" s="40"/>
      <c r="K19" s="41"/>
      <c r="L19" s="33"/>
      <c r="M19" s="33"/>
    </row>
    <row r="20" spans="1:13" ht="12.75">
      <c r="A20" t="s">
        <v>8</v>
      </c>
      <c r="E20" s="3">
        <f>SUM(E16:E19)</f>
        <v>-333118.67000000004</v>
      </c>
      <c r="H20" s="38"/>
      <c r="I20" s="38"/>
      <c r="J20" s="38"/>
      <c r="K20" s="41"/>
      <c r="L20" s="33"/>
      <c r="M20" s="33"/>
    </row>
    <row r="21" spans="5:13" ht="12.75">
      <c r="E21" s="3"/>
      <c r="H21" s="38"/>
      <c r="I21" s="38"/>
      <c r="J21" s="38"/>
      <c r="K21" s="33"/>
      <c r="L21" s="33"/>
      <c r="M21" s="33"/>
    </row>
    <row r="22" spans="5:13" ht="12.75">
      <c r="E22" s="1"/>
      <c r="H22" s="34"/>
      <c r="I22" s="34"/>
      <c r="J22" s="34"/>
      <c r="K22" s="33"/>
      <c r="L22" s="33"/>
      <c r="M22" s="33"/>
    </row>
    <row r="23" spans="1:13" ht="12.75">
      <c r="A23" t="s">
        <v>9</v>
      </c>
      <c r="B23" t="s">
        <v>6</v>
      </c>
      <c r="E23" s="43"/>
      <c r="H23" s="35"/>
      <c r="I23" s="35"/>
      <c r="J23" s="35"/>
      <c r="K23" s="36"/>
      <c r="L23" s="33"/>
      <c r="M23" s="33"/>
    </row>
    <row r="24" spans="1:13" ht="12.75">
      <c r="A24" t="s">
        <v>10</v>
      </c>
      <c r="B24" t="s">
        <v>11</v>
      </c>
      <c r="E24" s="19">
        <f>ROUND(E23*0.055,0)</f>
        <v>0</v>
      </c>
      <c r="F24">
        <v>1.055</v>
      </c>
      <c r="H24" s="38"/>
      <c r="I24" s="38"/>
      <c r="J24" s="38"/>
      <c r="K24" s="33"/>
      <c r="L24" s="33"/>
      <c r="M24" s="33"/>
    </row>
    <row r="25" spans="1:10" ht="12.75">
      <c r="A25" t="s">
        <v>12</v>
      </c>
      <c r="B25" t="s">
        <v>13</v>
      </c>
      <c r="E25" s="30">
        <v>-105927.73</v>
      </c>
      <c r="H25" s="19"/>
      <c r="I25" s="19"/>
      <c r="J25" s="19"/>
    </row>
    <row r="26" spans="1:10" ht="12.75">
      <c r="A26" t="s">
        <v>14</v>
      </c>
      <c r="B26" t="s">
        <v>15</v>
      </c>
      <c r="E26" s="20"/>
      <c r="H26" s="19"/>
      <c r="I26" s="19"/>
      <c r="J26" s="19"/>
    </row>
    <row r="27" spans="1:10" ht="12.75">
      <c r="A27" t="s">
        <v>8</v>
      </c>
      <c r="E27" s="1">
        <f>SUM(E23:E26)</f>
        <v>-105927.73</v>
      </c>
      <c r="F27" s="1">
        <f>ROUND((E23+E25)*F24,0)</f>
        <v>-111754</v>
      </c>
      <c r="H27" s="19"/>
      <c r="I27" s="19"/>
      <c r="J27" s="19"/>
    </row>
    <row r="28" spans="5:10" ht="12.75">
      <c r="E28" s="1"/>
      <c r="H28" s="19"/>
      <c r="I28" s="19"/>
      <c r="J28" s="19"/>
    </row>
    <row r="29" spans="8:10" ht="12.75">
      <c r="H29" s="19"/>
      <c r="I29" s="19"/>
      <c r="J29" s="19"/>
    </row>
    <row r="30" spans="1:10" ht="12.75">
      <c r="A30" t="s">
        <v>20</v>
      </c>
      <c r="B30" t="s">
        <v>21</v>
      </c>
      <c r="E30" s="44"/>
      <c r="F30" s="3">
        <f>ROUND(E30*0.055,0)</f>
        <v>0</v>
      </c>
      <c r="G30" s="1"/>
      <c r="H30" s="19"/>
      <c r="I30" s="19"/>
      <c r="J30" s="19"/>
    </row>
    <row r="31" spans="1:10" ht="12.75">
      <c r="A31" t="s">
        <v>80</v>
      </c>
      <c r="B31" t="s">
        <v>79</v>
      </c>
      <c r="E31" s="19">
        <v>-4481103</v>
      </c>
      <c r="F31" s="3"/>
      <c r="G31" s="1"/>
      <c r="H31" s="19"/>
      <c r="I31" s="19"/>
      <c r="J31" s="19"/>
    </row>
    <row r="32" spans="1:10" ht="12.75">
      <c r="A32" t="s">
        <v>22</v>
      </c>
      <c r="B32" t="s">
        <v>28</v>
      </c>
      <c r="E32" s="24">
        <v>0</v>
      </c>
      <c r="G32" s="1"/>
      <c r="H32" s="19"/>
      <c r="I32" s="19"/>
      <c r="J32" s="19"/>
    </row>
    <row r="33" spans="1:10" ht="12.75">
      <c r="A33" t="s">
        <v>23</v>
      </c>
      <c r="B33" t="s">
        <v>29</v>
      </c>
      <c r="E33" s="19">
        <v>0</v>
      </c>
      <c r="G33" s="1"/>
      <c r="H33" s="19"/>
      <c r="I33" s="19"/>
      <c r="J33" s="19"/>
    </row>
    <row r="34" spans="1:10" ht="12.75">
      <c r="A34" t="s">
        <v>24</v>
      </c>
      <c r="B34" t="s">
        <v>30</v>
      </c>
      <c r="E34" s="19">
        <v>0</v>
      </c>
      <c r="G34" s="1"/>
      <c r="H34" s="19"/>
      <c r="I34" s="19"/>
      <c r="J34" s="19"/>
    </row>
    <row r="35" spans="1:10" ht="12.75">
      <c r="A35" t="s">
        <v>25</v>
      </c>
      <c r="B35" t="s">
        <v>31</v>
      </c>
      <c r="E35" s="24">
        <v>0</v>
      </c>
      <c r="G35" s="1"/>
      <c r="H35" s="19"/>
      <c r="I35" s="19"/>
      <c r="J35" s="19"/>
    </row>
    <row r="36" spans="1:10" ht="12.75">
      <c r="A36" t="s">
        <v>26</v>
      </c>
      <c r="B36" t="s">
        <v>32</v>
      </c>
      <c r="E36" s="19">
        <v>0</v>
      </c>
      <c r="G36" s="1"/>
      <c r="H36" s="19"/>
      <c r="I36" s="19"/>
      <c r="J36" s="19"/>
    </row>
    <row r="37" spans="1:10" ht="12.75">
      <c r="A37" t="s">
        <v>27</v>
      </c>
      <c r="B37" t="s">
        <v>33</v>
      </c>
      <c r="E37" s="25">
        <v>0</v>
      </c>
      <c r="H37" s="19"/>
      <c r="I37" s="19"/>
      <c r="J37" s="19"/>
    </row>
    <row r="38" spans="1:10" ht="12.75">
      <c r="A38" t="s">
        <v>8</v>
      </c>
      <c r="E38" s="1">
        <f>SUM(E30:E37)</f>
        <v>-4481103</v>
      </c>
      <c r="G38" s="1"/>
      <c r="H38" s="1"/>
      <c r="I38" s="19"/>
      <c r="J38" s="19"/>
    </row>
    <row r="39" ht="12.75">
      <c r="E39" s="1"/>
    </row>
    <row r="40" ht="12.75">
      <c r="E40" s="1"/>
    </row>
    <row r="41" spans="1:5" ht="12.75">
      <c r="A41" s="54"/>
      <c r="B41" s="54"/>
      <c r="C41" s="54"/>
      <c r="D41" s="54"/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</sheetData>
  <mergeCells count="4">
    <mergeCell ref="A4:E4"/>
    <mergeCell ref="H5:L5"/>
    <mergeCell ref="B5:D5"/>
    <mergeCell ref="A41:D41"/>
  </mergeCells>
  <printOptions/>
  <pageMargins left="0.27" right="0.31" top="0.5" bottom="0.54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8"/>
  <sheetViews>
    <sheetView workbookViewId="0" topLeftCell="A1">
      <selection activeCell="F16" sqref="F16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55" t="s">
        <v>54</v>
      </c>
      <c r="B2" s="55"/>
      <c r="C2" s="55"/>
      <c r="D2" s="55"/>
      <c r="E2" s="55"/>
      <c r="F2" s="55"/>
    </row>
    <row r="4" spans="1:6" ht="12.75">
      <c r="A4" s="52" t="s">
        <v>36</v>
      </c>
      <c r="B4" s="52"/>
      <c r="C4" s="52"/>
      <c r="D4" s="52"/>
      <c r="E4" s="52"/>
      <c r="F4" s="52"/>
    </row>
    <row r="6" spans="1:6" ht="12.75">
      <c r="A6" s="57" t="s">
        <v>35</v>
      </c>
      <c r="B6" s="57"/>
      <c r="C6" s="57"/>
      <c r="D6" s="57"/>
      <c r="E6" s="57"/>
      <c r="F6" s="57"/>
    </row>
    <row r="7" spans="1:4" ht="13.5" thickBot="1">
      <c r="A7" s="12"/>
      <c r="B7" s="12"/>
      <c r="C7" s="12"/>
      <c r="D7" s="7"/>
    </row>
    <row r="8" spans="1:6" ht="13.5" thickBot="1">
      <c r="A8" s="56" t="s">
        <v>37</v>
      </c>
      <c r="B8" s="56"/>
      <c r="C8" s="56"/>
      <c r="D8" s="13"/>
      <c r="E8" s="11" t="s">
        <v>38</v>
      </c>
      <c r="F8" s="11" t="s">
        <v>39</v>
      </c>
    </row>
    <row r="9" spans="1:6" ht="12.75">
      <c r="A9" s="9" t="s">
        <v>57</v>
      </c>
      <c r="B9" s="8"/>
      <c r="C9" s="8"/>
      <c r="D9" s="8"/>
      <c r="F9" s="14"/>
    </row>
    <row r="10" spans="2:6" ht="12.75">
      <c r="B10" t="s">
        <v>42</v>
      </c>
      <c r="E10" t="s">
        <v>40</v>
      </c>
      <c r="F10" s="15">
        <f>F24</f>
        <v>0.5787</v>
      </c>
    </row>
    <row r="11" spans="2:6" ht="12.75">
      <c r="B11" t="s">
        <v>41</v>
      </c>
      <c r="E11" t="s">
        <v>40</v>
      </c>
      <c r="F11" s="15">
        <f>F33</f>
        <v>0.001</v>
      </c>
    </row>
    <row r="12" spans="2:6" ht="12.75">
      <c r="B12" t="s">
        <v>55</v>
      </c>
      <c r="E12" t="s">
        <v>40</v>
      </c>
      <c r="F12" s="15">
        <f>F42</f>
        <v>-0.2829</v>
      </c>
    </row>
    <row r="13" spans="2:6" ht="13.5" thickBot="1">
      <c r="B13" t="s">
        <v>58</v>
      </c>
      <c r="E13" t="s">
        <v>40</v>
      </c>
      <c r="F13" s="16">
        <v>0.025</v>
      </c>
    </row>
    <row r="14" spans="1:6" ht="13.5" thickBot="1">
      <c r="A14" t="s">
        <v>8</v>
      </c>
      <c r="E14" t="s">
        <v>40</v>
      </c>
      <c r="F14" s="16">
        <f>SUM(F10:F13)</f>
        <v>0.32180000000000003</v>
      </c>
    </row>
    <row r="16" spans="2:6" ht="12.75">
      <c r="B16" t="s">
        <v>56</v>
      </c>
      <c r="D16" s="21">
        <v>40632</v>
      </c>
      <c r="E16" s="22" t="s">
        <v>43</v>
      </c>
      <c r="F16" s="32">
        <v>40722</v>
      </c>
    </row>
    <row r="17" spans="4:6" ht="12.75">
      <c r="D17" s="5"/>
      <c r="E17" s="2"/>
      <c r="F17" s="5"/>
    </row>
    <row r="18" ht="13.5" thickBot="1">
      <c r="A18" t="s">
        <v>49</v>
      </c>
    </row>
    <row r="19" spans="1:6" ht="13.5" thickBot="1">
      <c r="A19" s="52" t="s">
        <v>37</v>
      </c>
      <c r="B19" s="52"/>
      <c r="C19" s="52"/>
      <c r="D19" s="52"/>
      <c r="E19" t="s">
        <v>38</v>
      </c>
      <c r="F19" s="11" t="s">
        <v>39</v>
      </c>
    </row>
    <row r="20" spans="2:6" ht="12.75">
      <c r="B20" t="s">
        <v>50</v>
      </c>
      <c r="E20" t="s">
        <v>40</v>
      </c>
      <c r="F20" s="31">
        <f>'AA Cal'!G25</f>
        <v>0.0833</v>
      </c>
    </row>
    <row r="21" spans="2:6" ht="12.75">
      <c r="B21" t="s">
        <v>51</v>
      </c>
      <c r="E21" t="s">
        <v>40</v>
      </c>
      <c r="F21" s="45">
        <v>-0.0391</v>
      </c>
    </row>
    <row r="22" spans="2:6" ht="12.75">
      <c r="B22" t="s">
        <v>52</v>
      </c>
      <c r="E22" t="s">
        <v>40</v>
      </c>
      <c r="F22" s="15">
        <v>0.0756</v>
      </c>
    </row>
    <row r="23" spans="2:6" ht="13.5" thickBot="1">
      <c r="B23" t="s">
        <v>53</v>
      </c>
      <c r="E23" t="s">
        <v>40</v>
      </c>
      <c r="F23" s="16">
        <v>0.4589</v>
      </c>
    </row>
    <row r="24" spans="1:6" ht="13.5" thickBot="1">
      <c r="A24" t="s">
        <v>42</v>
      </c>
      <c r="E24" t="s">
        <v>40</v>
      </c>
      <c r="F24" s="16">
        <f>SUM(F20:F23)</f>
        <v>0.5787</v>
      </c>
    </row>
    <row r="27" ht="13.5" thickBot="1">
      <c r="A27" t="s">
        <v>44</v>
      </c>
    </row>
    <row r="28" spans="1:6" ht="13.5" thickBot="1">
      <c r="A28" s="52" t="s">
        <v>37</v>
      </c>
      <c r="B28" s="52"/>
      <c r="C28" s="52"/>
      <c r="D28" s="52"/>
      <c r="E28" t="s">
        <v>38</v>
      </c>
      <c r="F28" s="11" t="s">
        <v>39</v>
      </c>
    </row>
    <row r="29" spans="2:6" ht="12.75">
      <c r="B29" t="s">
        <v>45</v>
      </c>
      <c r="E29" t="s">
        <v>40</v>
      </c>
      <c r="F29" s="31">
        <f>'RA Cal'!G25</f>
        <v>-0.0008</v>
      </c>
    </row>
    <row r="30" spans="2:6" ht="12.75">
      <c r="B30" t="s">
        <v>46</v>
      </c>
      <c r="E30" t="s">
        <v>40</v>
      </c>
      <c r="F30" s="15">
        <v>-0.0002</v>
      </c>
    </row>
    <row r="31" spans="2:6" ht="12.75">
      <c r="B31" t="s">
        <v>47</v>
      </c>
      <c r="E31" t="s">
        <v>40</v>
      </c>
      <c r="F31" s="15">
        <v>0</v>
      </c>
    </row>
    <row r="32" spans="2:6" ht="13.5" thickBot="1">
      <c r="B32" t="s">
        <v>48</v>
      </c>
      <c r="E32" t="s">
        <v>40</v>
      </c>
      <c r="F32" s="16">
        <v>0.002</v>
      </c>
    </row>
    <row r="33" spans="1:6" ht="13.5" thickBot="1">
      <c r="A33" t="s">
        <v>41</v>
      </c>
      <c r="E33" t="s">
        <v>40</v>
      </c>
      <c r="F33" s="16">
        <f>SUM(F29:F32)</f>
        <v>0.001</v>
      </c>
    </row>
    <row r="36" ht="13.5" thickBot="1">
      <c r="A36" t="s">
        <v>59</v>
      </c>
    </row>
    <row r="37" spans="1:6" ht="13.5" thickBot="1">
      <c r="A37" s="52" t="s">
        <v>37</v>
      </c>
      <c r="B37" s="52"/>
      <c r="C37" s="52"/>
      <c r="D37" s="52"/>
      <c r="E37" t="s">
        <v>38</v>
      </c>
      <c r="F37" s="11" t="s">
        <v>39</v>
      </c>
    </row>
    <row r="38" spans="2:6" ht="12.75">
      <c r="B38" t="s">
        <v>50</v>
      </c>
      <c r="E38" t="s">
        <v>40</v>
      </c>
      <c r="F38" s="31">
        <f>'OSSCR Cal'!F27</f>
        <v>-0.0315</v>
      </c>
    </row>
    <row r="39" spans="2:6" ht="12.75">
      <c r="B39" t="s">
        <v>51</v>
      </c>
      <c r="E39" t="s">
        <v>40</v>
      </c>
      <c r="F39" s="15">
        <v>-0.0268</v>
      </c>
    </row>
    <row r="40" spans="2:6" ht="12.75">
      <c r="B40" t="s">
        <v>52</v>
      </c>
      <c r="E40" t="s">
        <v>40</v>
      </c>
      <c r="F40" s="15">
        <v>-0.2019</v>
      </c>
    </row>
    <row r="41" spans="2:6" ht="13.5" thickBot="1">
      <c r="B41" t="s">
        <v>53</v>
      </c>
      <c r="E41" t="s">
        <v>40</v>
      </c>
      <c r="F41" s="16">
        <v>-0.0227</v>
      </c>
    </row>
    <row r="42" spans="1:6" ht="13.5" thickBot="1">
      <c r="A42" t="s">
        <v>64</v>
      </c>
      <c r="E42" t="s">
        <v>40</v>
      </c>
      <c r="F42" s="16">
        <f>SUM(F38:F41)</f>
        <v>-0.2829</v>
      </c>
    </row>
    <row r="43" ht="12.75">
      <c r="F43" s="6"/>
    </row>
    <row r="44" ht="12.75">
      <c r="A44" t="s">
        <v>60</v>
      </c>
    </row>
    <row r="45" ht="12.75">
      <c r="A45" t="s">
        <v>61</v>
      </c>
    </row>
    <row r="47" spans="1:6" ht="12.75">
      <c r="A47" s="23" t="s">
        <v>89</v>
      </c>
      <c r="B47" s="23"/>
      <c r="F47" s="4" t="s">
        <v>62</v>
      </c>
    </row>
    <row r="48" ht="12.75">
      <c r="F48" s="4" t="s">
        <v>63</v>
      </c>
    </row>
  </sheetData>
  <mergeCells count="7">
    <mergeCell ref="A2:F2"/>
    <mergeCell ref="A4:F4"/>
    <mergeCell ref="A8:C8"/>
    <mergeCell ref="A37:D37"/>
    <mergeCell ref="A28:D28"/>
    <mergeCell ref="A19:D19"/>
    <mergeCell ref="A6:F6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9"/>
  <sheetViews>
    <sheetView workbookViewId="0" topLeftCell="A4">
      <selection activeCell="G23" sqref="G23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9" width="11.28125" style="0" bestFit="1" customWidth="1"/>
  </cols>
  <sheetData>
    <row r="1" ht="12.75">
      <c r="G1" s="4" t="s">
        <v>70</v>
      </c>
    </row>
    <row r="3" spans="1:7" ht="12.75">
      <c r="A3" s="55" t="s">
        <v>54</v>
      </c>
      <c r="B3" s="55"/>
      <c r="C3" s="55"/>
      <c r="D3" s="55"/>
      <c r="E3" s="55"/>
      <c r="F3" s="55"/>
      <c r="G3" s="55"/>
    </row>
    <row r="5" spans="1:7" ht="12.75">
      <c r="A5" s="52" t="s">
        <v>36</v>
      </c>
      <c r="B5" s="52"/>
      <c r="C5" s="52"/>
      <c r="D5" s="52"/>
      <c r="E5" s="52"/>
      <c r="F5" s="52"/>
      <c r="G5" s="52"/>
    </row>
    <row r="7" spans="1:7" ht="12.75">
      <c r="A7" s="58" t="s">
        <v>65</v>
      </c>
      <c r="B7" s="58"/>
      <c r="C7" s="58"/>
      <c r="D7" s="58"/>
      <c r="E7" s="58"/>
      <c r="F7" s="58"/>
      <c r="G7" s="58"/>
    </row>
    <row r="8" ht="12.75">
      <c r="G8" s="2"/>
    </row>
    <row r="9" ht="12.75">
      <c r="G9" s="2"/>
    </row>
    <row r="10" spans="1:7" ht="12.75">
      <c r="A10" s="2" t="s">
        <v>1</v>
      </c>
      <c r="G10" s="2" t="s">
        <v>78</v>
      </c>
    </row>
    <row r="11" spans="1:7" ht="12.75">
      <c r="A11" s="2" t="s">
        <v>2</v>
      </c>
      <c r="B11" s="2" t="s">
        <v>3</v>
      </c>
      <c r="G11" s="50">
        <f>'Activity 12.31.10'!G1</f>
        <v>40543</v>
      </c>
    </row>
    <row r="12" spans="1:7" ht="12.75">
      <c r="A12" s="2"/>
      <c r="B12" s="2"/>
      <c r="G12" s="10"/>
    </row>
    <row r="13" spans="1:8" ht="12.75">
      <c r="A13" t="s">
        <v>5</v>
      </c>
      <c r="B13" t="s">
        <v>4</v>
      </c>
      <c r="G13" s="1">
        <f>'Activity 12.31.10'!E11</f>
        <v>12185144</v>
      </c>
      <c r="H13" s="3"/>
    </row>
    <row r="14" spans="1:7" ht="12.75">
      <c r="A14" t="s">
        <v>5</v>
      </c>
      <c r="B14" t="s">
        <v>76</v>
      </c>
      <c r="G14" s="1">
        <v>0</v>
      </c>
    </row>
    <row r="15" spans="1:9" ht="12.75">
      <c r="A15" t="s">
        <v>77</v>
      </c>
      <c r="B15" t="s">
        <v>7</v>
      </c>
      <c r="G15" s="1">
        <v>0</v>
      </c>
      <c r="I15" s="3"/>
    </row>
    <row r="16" spans="1:7" ht="12.75">
      <c r="A16" t="s">
        <v>84</v>
      </c>
      <c r="B16" t="s">
        <v>16</v>
      </c>
      <c r="G16" s="1">
        <f>'Activity 12.31.10'!E16</f>
        <v>-60772.32</v>
      </c>
    </row>
    <row r="17" spans="1:7" ht="12.75">
      <c r="A17" t="s">
        <v>85</v>
      </c>
      <c r="B17" t="s">
        <v>17</v>
      </c>
      <c r="G17" s="1">
        <f>'Activity 12.31.10'!E17</f>
        <v>-55083.86</v>
      </c>
    </row>
    <row r="18" spans="1:7" ht="12.75">
      <c r="A18" t="s">
        <v>86</v>
      </c>
      <c r="B18" t="s">
        <v>18</v>
      </c>
      <c r="G18" s="1">
        <f>'Activity 12.31.10'!E18</f>
        <v>-29528.64</v>
      </c>
    </row>
    <row r="19" spans="1:7" ht="12.75">
      <c r="A19" t="s">
        <v>87</v>
      </c>
      <c r="B19" t="s">
        <v>19</v>
      </c>
      <c r="G19" s="1">
        <f>'Activity 12.31.10'!E19</f>
        <v>-187733.85</v>
      </c>
    </row>
    <row r="20" ht="12.75">
      <c r="G20" s="1"/>
    </row>
    <row r="21" spans="1:7" ht="12.75">
      <c r="A21" s="2" t="s">
        <v>8</v>
      </c>
      <c r="G21" s="1">
        <f>SUM(G13:G19)</f>
        <v>11852025.33</v>
      </c>
    </row>
    <row r="22" spans="7:8" ht="12.75">
      <c r="G22" s="1"/>
      <c r="H22" s="3"/>
    </row>
    <row r="23" spans="1:7" ht="12.75">
      <c r="A23" s="54">
        <f>'Activity 12.31.10'!G1</f>
        <v>40543</v>
      </c>
      <c r="B23" s="54"/>
      <c r="C23" s="54"/>
      <c r="D23" s="54"/>
      <c r="G23" s="1">
        <f>'Activity 12.31.10'!G2</f>
        <v>142331966</v>
      </c>
    </row>
    <row r="24" ht="12.75">
      <c r="G24" s="1"/>
    </row>
    <row r="25" spans="1:7" ht="12.75">
      <c r="A25" t="s">
        <v>66</v>
      </c>
      <c r="G25" s="6">
        <f>ROUND(G21/G23,4)</f>
        <v>0.0833</v>
      </c>
    </row>
    <row r="26" ht="12.75">
      <c r="F26" s="1"/>
    </row>
    <row r="27" ht="12.75">
      <c r="F27" s="1"/>
    </row>
    <row r="28" ht="12.75">
      <c r="F28" s="1"/>
    </row>
    <row r="29" ht="12.75">
      <c r="F29" s="1"/>
    </row>
  </sheetData>
  <mergeCells count="4">
    <mergeCell ref="A3:G3"/>
    <mergeCell ref="A5:G5"/>
    <mergeCell ref="A7:G7"/>
    <mergeCell ref="A23:D23"/>
  </mergeCells>
  <printOptions/>
  <pageMargins left="1.25" right="0.75" top="1" bottom="1" header="0.5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5"/>
  <sheetViews>
    <sheetView workbookViewId="0" topLeftCell="A6">
      <selection activeCell="G24" sqref="G24"/>
    </sheetView>
  </sheetViews>
  <sheetFormatPr defaultColWidth="9.140625" defaultRowHeight="12.75"/>
  <cols>
    <col min="1" max="1" width="21.28125" style="0" customWidth="1"/>
    <col min="2" max="2" width="7.8515625" style="0" customWidth="1"/>
    <col min="3" max="3" width="9.28125" style="0" customWidth="1"/>
    <col min="4" max="4" width="10.421875" style="0" customWidth="1"/>
    <col min="5" max="5" width="1.7109375" style="0" customWidth="1"/>
    <col min="6" max="6" width="0.9921875" style="0" customWidth="1"/>
    <col min="7" max="7" width="27.57421875" style="0" customWidth="1"/>
  </cols>
  <sheetData>
    <row r="1" ht="12.75">
      <c r="G1" s="4" t="s">
        <v>71</v>
      </c>
    </row>
    <row r="3" spans="1:7" ht="12.75">
      <c r="A3" s="55" t="s">
        <v>54</v>
      </c>
      <c r="B3" s="55"/>
      <c r="C3" s="55"/>
      <c r="D3" s="55"/>
      <c r="E3" s="55"/>
      <c r="F3" s="55"/>
      <c r="G3" s="55"/>
    </row>
    <row r="5" spans="1:7" ht="12.75">
      <c r="A5" s="52" t="s">
        <v>36</v>
      </c>
      <c r="B5" s="52"/>
      <c r="C5" s="52"/>
      <c r="D5" s="52"/>
      <c r="E5" s="52"/>
      <c r="F5" s="52"/>
      <c r="G5" s="52"/>
    </row>
    <row r="7" spans="1:7" ht="12.75">
      <c r="A7" s="58" t="s">
        <v>67</v>
      </c>
      <c r="B7" s="58"/>
      <c r="C7" s="58"/>
      <c r="D7" s="58"/>
      <c r="E7" s="58"/>
      <c r="F7" s="58"/>
      <c r="G7" s="58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ht="12.75">
      <c r="G10" s="2"/>
    </row>
    <row r="11" ht="12.75">
      <c r="G11" s="2"/>
    </row>
    <row r="12" spans="1:7" ht="12.75">
      <c r="A12" s="2" t="s">
        <v>1</v>
      </c>
      <c r="G12" s="2" t="s">
        <v>78</v>
      </c>
    </row>
    <row r="13" spans="1:7" ht="12.75">
      <c r="A13" s="2" t="s">
        <v>2</v>
      </c>
      <c r="B13" s="2" t="s">
        <v>3</v>
      </c>
      <c r="G13" s="50">
        <f>'AA Cal'!G11</f>
        <v>40543</v>
      </c>
    </row>
    <row r="14" spans="1:7" ht="12.75">
      <c r="A14" s="2"/>
      <c r="B14" s="2"/>
      <c r="G14" s="10"/>
    </row>
    <row r="15" ht="12.75">
      <c r="G15" s="1"/>
    </row>
    <row r="16" ht="12.75">
      <c r="G16" s="1"/>
    </row>
    <row r="17" spans="1:7" ht="12.75">
      <c r="A17" t="s">
        <v>12</v>
      </c>
      <c r="B17" t="s">
        <v>13</v>
      </c>
      <c r="G17" s="1">
        <f>'Activity 12.31.10'!E27</f>
        <v>-105927.73</v>
      </c>
    </row>
    <row r="18" ht="9" customHeight="1"/>
    <row r="19" spans="2:7" ht="12.75">
      <c r="B19" s="49" t="s">
        <v>82</v>
      </c>
      <c r="C19" s="46"/>
      <c r="D19" s="47"/>
      <c r="E19" s="33"/>
      <c r="G19" s="48">
        <v>1.055</v>
      </c>
    </row>
    <row r="20" ht="12.75">
      <c r="G20" s="1"/>
    </row>
    <row r="21" spans="1:7" ht="12.75">
      <c r="A21" s="47" t="s">
        <v>83</v>
      </c>
      <c r="B21" s="46"/>
      <c r="G21" s="1">
        <f>ROUND(G17*G19,2)</f>
        <v>-111753.76</v>
      </c>
    </row>
    <row r="22" ht="12.75">
      <c r="G22" s="1"/>
    </row>
    <row r="23" spans="1:7" ht="12.75">
      <c r="A23" s="54">
        <f>'AA Cal'!$A$23</f>
        <v>40543</v>
      </c>
      <c r="B23" s="54"/>
      <c r="C23" s="54"/>
      <c r="D23" s="54"/>
      <c r="E23" s="54"/>
      <c r="G23" s="1">
        <f>'Activity 12.31.10'!G2</f>
        <v>142331966</v>
      </c>
    </row>
    <row r="24" ht="12.75">
      <c r="G24" s="1"/>
    </row>
    <row r="25" spans="1:7" ht="12.75">
      <c r="A25" t="s">
        <v>68</v>
      </c>
      <c r="G25" s="6">
        <f>ROUND(G21/G23,4)</f>
        <v>-0.0008</v>
      </c>
    </row>
  </sheetData>
  <mergeCells count="4">
    <mergeCell ref="A3:G3"/>
    <mergeCell ref="A5:G5"/>
    <mergeCell ref="A7:G7"/>
    <mergeCell ref="A23:E23"/>
  </mergeCells>
  <printOptions/>
  <pageMargins left="1.25" right="0.75" top="1" bottom="1" header="0.5" footer="0.5"/>
  <pageSetup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7"/>
  <sheetViews>
    <sheetView workbookViewId="0" topLeftCell="A7">
      <selection activeCell="F26" sqref="F26"/>
    </sheetView>
  </sheetViews>
  <sheetFormatPr defaultColWidth="9.140625" defaultRowHeight="12.75"/>
  <cols>
    <col min="1" max="1" width="14.57421875" style="0" customWidth="1"/>
    <col min="2" max="2" width="28.57421875" style="0" customWidth="1"/>
    <col min="3" max="3" width="3.8515625" style="0" customWidth="1"/>
    <col min="4" max="4" width="1.7109375" style="0" customWidth="1"/>
    <col min="5" max="5" width="1.8515625" style="0" customWidth="1"/>
    <col min="6" max="6" width="29.8515625" style="0" bestFit="1" customWidth="1"/>
  </cols>
  <sheetData>
    <row r="1" ht="12.75">
      <c r="F1" s="4" t="s">
        <v>72</v>
      </c>
    </row>
    <row r="3" spans="1:6" ht="12.75">
      <c r="A3" s="55" t="s">
        <v>54</v>
      </c>
      <c r="B3" s="55"/>
      <c r="C3" s="55"/>
      <c r="D3" s="55"/>
      <c r="E3" s="55"/>
      <c r="F3" s="55"/>
    </row>
    <row r="5" spans="1:6" ht="12.75">
      <c r="A5" s="52" t="s">
        <v>36</v>
      </c>
      <c r="B5" s="52"/>
      <c r="C5" s="52"/>
      <c r="D5" s="52"/>
      <c r="E5" s="52"/>
      <c r="F5" s="52"/>
    </row>
    <row r="7" spans="1:6" ht="12.75">
      <c r="A7" s="58" t="s">
        <v>69</v>
      </c>
      <c r="B7" s="58"/>
      <c r="C7" s="58"/>
      <c r="D7" s="58"/>
      <c r="E7" s="58"/>
      <c r="F7" s="58"/>
    </row>
    <row r="8" spans="1:6" ht="12.75">
      <c r="A8" s="8"/>
      <c r="B8" s="8"/>
      <c r="C8" s="8"/>
      <c r="D8" s="8"/>
      <c r="E8" s="8"/>
      <c r="F8" s="8"/>
    </row>
    <row r="9" spans="1:6" ht="12.75">
      <c r="A9" s="8"/>
      <c r="B9" s="8"/>
      <c r="C9" s="8"/>
      <c r="D9" s="8"/>
      <c r="E9" s="8"/>
      <c r="F9" s="8"/>
    </row>
    <row r="10" ht="12.75">
      <c r="F10" s="2"/>
    </row>
    <row r="11" ht="12.75">
      <c r="F11" s="2"/>
    </row>
    <row r="12" spans="1:6" ht="12.75">
      <c r="A12" s="2" t="s">
        <v>1</v>
      </c>
      <c r="F12" s="2" t="s">
        <v>78</v>
      </c>
    </row>
    <row r="13" spans="1:6" ht="12.75">
      <c r="A13" s="2" t="s">
        <v>2</v>
      </c>
      <c r="B13" s="2" t="s">
        <v>3</v>
      </c>
      <c r="F13" s="50">
        <f>'RA Cal'!G13</f>
        <v>40543</v>
      </c>
    </row>
    <row r="14" spans="1:6" ht="12.75">
      <c r="A14" s="2"/>
      <c r="B14" s="2"/>
      <c r="F14" s="10"/>
    </row>
    <row r="15" spans="1:6" ht="12.75">
      <c r="A15" s="26" t="s">
        <v>80</v>
      </c>
      <c r="B15" s="26" t="s">
        <v>79</v>
      </c>
      <c r="F15" s="27">
        <f>'Activity 12.31.10'!E31</f>
        <v>-4481103</v>
      </c>
    </row>
    <row r="16" spans="1:6" ht="12.75">
      <c r="A16" s="26" t="s">
        <v>22</v>
      </c>
      <c r="B16" s="26" t="s">
        <v>28</v>
      </c>
      <c r="F16" s="27">
        <f>'Activity 12.31.10'!E32</f>
        <v>0</v>
      </c>
    </row>
    <row r="17" spans="1:6" ht="12.75">
      <c r="A17" s="26" t="s">
        <v>23</v>
      </c>
      <c r="B17" s="26" t="s">
        <v>29</v>
      </c>
      <c r="F17" s="27">
        <f>'Activity 12.31.10'!E33</f>
        <v>0</v>
      </c>
    </row>
    <row r="18" spans="1:6" ht="12.75">
      <c r="A18" t="s">
        <v>24</v>
      </c>
      <c r="B18" t="s">
        <v>30</v>
      </c>
      <c r="F18" s="27">
        <f>'Activity 12.31.10'!E34</f>
        <v>0</v>
      </c>
    </row>
    <row r="19" spans="1:6" ht="12.75">
      <c r="A19" t="s">
        <v>25</v>
      </c>
      <c r="B19" t="s">
        <v>31</v>
      </c>
      <c r="F19" s="27">
        <f>'Activity 12.31.10'!E35</f>
        <v>0</v>
      </c>
    </row>
    <row r="20" spans="1:6" ht="12.75">
      <c r="A20" t="s">
        <v>26</v>
      </c>
      <c r="B20" t="s">
        <v>32</v>
      </c>
      <c r="F20" s="27">
        <f>'Activity 12.31.10'!E36</f>
        <v>0</v>
      </c>
    </row>
    <row r="21" spans="1:6" ht="12.75">
      <c r="A21" t="s">
        <v>27</v>
      </c>
      <c r="B21" t="s">
        <v>33</v>
      </c>
      <c r="F21" s="1">
        <v>0</v>
      </c>
    </row>
    <row r="22" ht="12.75">
      <c r="F22" s="1"/>
    </row>
    <row r="23" spans="1:6" ht="12.75">
      <c r="A23" s="2" t="s">
        <v>8</v>
      </c>
      <c r="F23" s="1">
        <f>SUM(F15:F21)</f>
        <v>-4481103</v>
      </c>
    </row>
    <row r="24" ht="12.75">
      <c r="F24" s="1"/>
    </row>
    <row r="25" spans="1:6" ht="12.75">
      <c r="A25" s="54">
        <f>'AA Cal'!$A$23</f>
        <v>40543</v>
      </c>
      <c r="B25" s="54"/>
      <c r="C25" s="54"/>
      <c r="D25" s="54"/>
      <c r="E25" s="54"/>
      <c r="F25" s="29">
        <f>'Activity 12.31.10'!G2</f>
        <v>142331966</v>
      </c>
    </row>
    <row r="26" ht="12.75">
      <c r="F26" s="1"/>
    </row>
    <row r="27" spans="1:6" ht="12.75">
      <c r="A27" t="s">
        <v>81</v>
      </c>
      <c r="F27" s="6">
        <f>ROUND(F23/F25,4)</f>
        <v>-0.0315</v>
      </c>
    </row>
  </sheetData>
  <mergeCells count="4">
    <mergeCell ref="A3:F3"/>
    <mergeCell ref="A5:F5"/>
    <mergeCell ref="A7:F7"/>
    <mergeCell ref="A25:E25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Melissa Bell</cp:lastModifiedBy>
  <cp:lastPrinted>2011-02-07T20:43:25Z</cp:lastPrinted>
  <dcterms:created xsi:type="dcterms:W3CDTF">2010-02-10T18:54:55Z</dcterms:created>
  <dcterms:modified xsi:type="dcterms:W3CDTF">2011-02-16T19:58:55Z</dcterms:modified>
  <cp:category/>
  <cp:version/>
  <cp:contentType/>
  <cp:contentStatus/>
</cp:coreProperties>
</file>