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6495" tabRatio="945" activeTab="0"/>
  </bookViews>
  <sheets>
    <sheet name="GCR" sheetId="1" r:id="rId1"/>
    <sheet name="Sch1, pg1" sheetId="2" r:id="rId2"/>
    <sheet name="Sch1, pg 2-4" sheetId="3" r:id="rId3"/>
    <sheet name="Sch1, pg 5" sheetId="4" r:id="rId4"/>
    <sheet name="Sch1, pg 6" sheetId="5" r:id="rId5"/>
    <sheet name="Sch1, pg 7" sheetId="6" r:id="rId6"/>
    <sheet name="Sch1, pg 8" sheetId="7" r:id="rId7"/>
    <sheet name="Sch1, pg 9" sheetId="8" r:id="rId8"/>
    <sheet name="Sch1, pg 10" sheetId="9" r:id="rId9"/>
    <sheet name="Sch 2" sheetId="10" r:id="rId10"/>
    <sheet name="Sch 3" sheetId="11" r:id="rId11"/>
    <sheet name="Sch 4" sheetId="12" r:id="rId12"/>
    <sheet name="DemandCostWorksheet" sheetId="13" state="hidden" r:id="rId13"/>
    <sheet name="Financial Hedges" sheetId="14" state="hidden" r:id="rId14"/>
  </sheets>
  <definedNames>
    <definedName name="_">'Sch 3'!$A$1:$P$65</definedName>
    <definedName name="AA">'Sch 3'!$A$1:$P$65</definedName>
    <definedName name="BA">'Sch 4'!$A$1:$M$69</definedName>
    <definedName name="EGC">#REF!</definedName>
    <definedName name="GCR">'GCR'!$A$1:$N$62</definedName>
    <definedName name="GCRBillComparison">#REF!</definedName>
    <definedName name="_xlnm.Print_Area" localSheetId="0">'GCR'!$A$1:$O$66</definedName>
    <definedName name="_xlnm.Print_Area" localSheetId="9">'Sch 2'!$A$1:$N$64</definedName>
    <definedName name="_xlnm.Print_Area" localSheetId="10">'Sch 3'!$A$1:$P$64</definedName>
    <definedName name="_xlnm.Print_Area" localSheetId="11">'Sch 4'!$A$1:$M$69</definedName>
    <definedName name="_xlnm.Print_Area" localSheetId="8">'Sch1, pg 10'!$A$1:$E$17</definedName>
    <definedName name="_xlnm.Print_Area" localSheetId="2">'Sch1, pg 2-4'!$A$1:$J$177</definedName>
    <definedName name="_xlnm.Print_Area" localSheetId="3">'Sch1, pg 5'!$A$1:$G$41</definedName>
    <definedName name="_xlnm.Print_Area" localSheetId="4">'Sch1, pg 6'!$A$1:$N$72</definedName>
    <definedName name="_xlnm.Print_Area" localSheetId="5">'Sch1, pg 7'!$A$1:$G$40</definedName>
    <definedName name="_xlnm.Print_Area" localSheetId="6">'Sch1, pg 8'!$A$1:$O$27</definedName>
    <definedName name="_xlnm.Print_Area" localSheetId="7">'Sch1, pg 9'!$A$1:$G$32</definedName>
    <definedName name="_xlnm.Print_Area" localSheetId="1">'Sch1, pg1'!$A$1:$K$52</definedName>
    <definedName name="PropanePrint">'Sch1, pg 10'!$A$1:$E$17</definedName>
    <definedName name="RA">'Sch 2'!$A$1:$N$64</definedName>
    <definedName name="SalesPrint">#REF!</definedName>
  </definedNames>
  <calcPr fullCalcOnLoad="1"/>
</workbook>
</file>

<file path=xl/comments10.xml><?xml version="1.0" encoding="utf-8"?>
<comments xmlns="http://schemas.openxmlformats.org/spreadsheetml/2006/main">
  <authors>
    <author>Julie Decker</author>
  </authors>
  <commentList>
    <comment ref="M15" authorId="0">
      <text>
        <r>
          <rPr>
            <sz val="10"/>
            <rFont val="Tahoma"/>
            <family val="2"/>
          </rPr>
          <t>CHANGE LINK by 4</t>
        </r>
      </text>
    </comment>
  </commentList>
</comments>
</file>

<file path=xl/comments11.xml><?xml version="1.0" encoding="utf-8"?>
<comments xmlns="http://schemas.openxmlformats.org/spreadsheetml/2006/main">
  <authors>
    <author>Christin Campbell</author>
    <author>Julie Decker</author>
    <author>jschmidt</author>
  </authors>
  <commentList>
    <comment ref="I25" authorId="0">
      <text>
        <r>
          <rPr>
            <sz val="8"/>
            <rFont val="Tahoma"/>
            <family val="0"/>
          </rPr>
          <t xml:space="preserve">Less Proliance Admin.
Fee.
</t>
        </r>
      </text>
    </comment>
    <comment ref="L25" authorId="0">
      <text>
        <r>
          <rPr>
            <sz val="8"/>
            <rFont val="Tahoma"/>
            <family val="0"/>
          </rPr>
          <t xml:space="preserve">Less Proliance Admin.
Fee.
</t>
        </r>
      </text>
    </comment>
    <comment ref="O25" authorId="0">
      <text>
        <r>
          <rPr>
            <sz val="8"/>
            <rFont val="Tahoma"/>
            <family val="0"/>
          </rPr>
          <t xml:space="preserve">Adjusted for Migration cost rider.
</t>
        </r>
      </text>
    </comment>
    <comment ref="I34" authorId="1">
      <text>
        <r>
          <rPr>
            <sz val="11"/>
            <rFont val="Tahoma"/>
            <family val="2"/>
          </rPr>
          <t>Include GCR sales only</t>
        </r>
      </text>
    </comment>
    <comment ref="L34" authorId="1">
      <text>
        <r>
          <rPr>
            <sz val="11"/>
            <rFont val="Tahoma"/>
            <family val="2"/>
          </rPr>
          <t>Include GCR sales only</t>
        </r>
      </text>
    </comment>
    <comment ref="O34" authorId="1">
      <text>
        <r>
          <rPr>
            <sz val="11"/>
            <rFont val="Tahoma"/>
            <family val="2"/>
          </rPr>
          <t>Include GCR sales only</t>
        </r>
      </text>
    </comment>
    <comment ref="E42" authorId="2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SUBTRACT 2 GCR'S FROM CURRENT ONE</t>
        </r>
      </text>
    </comment>
    <comment ref="I42" authorId="2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from last flex in two GCR's ago</t>
        </r>
      </text>
    </comment>
    <comment ref="I47" authorId="2">
      <text>
        <r>
          <rPr>
            <b/>
            <sz val="11"/>
            <rFont val="Tahoma"/>
            <family val="2"/>
          </rPr>
          <t>jschmidt:</t>
        </r>
        <r>
          <rPr>
            <sz val="11"/>
            <rFont val="Tahoma"/>
            <family val="2"/>
          </rPr>
          <t xml:space="preserve">
Line 20 Adj. from Transp. Contracts 
On Purchased Gas-Acct Sheet</t>
        </r>
      </text>
    </comment>
  </commentList>
</comments>
</file>

<file path=xl/comments12.xml><?xml version="1.0" encoding="utf-8"?>
<comments xmlns="http://schemas.openxmlformats.org/spreadsheetml/2006/main">
  <authors>
    <author>Julie Decker</author>
    <author>Christin Campbell</author>
  </authors>
  <commentList>
    <comment ref="C53" authorId="0">
      <text>
        <r>
          <rPr>
            <sz val="10"/>
            <rFont val="Tahoma"/>
            <family val="2"/>
          </rPr>
          <t>CHANGE LINK</t>
        </r>
      </text>
    </comment>
    <comment ref="E51" authorId="1">
      <text>
        <r>
          <rPr>
            <b/>
            <sz val="8"/>
            <rFont val="Tahoma"/>
            <family val="0"/>
          </rPr>
          <t>BA rate From GCR100.</t>
        </r>
      </text>
    </comment>
  </commentList>
</comments>
</file>

<file path=xl/comments2.xml><?xml version="1.0" encoding="utf-8"?>
<comments xmlns="http://schemas.openxmlformats.org/spreadsheetml/2006/main">
  <authors>
    <author>Christin Campbell</author>
    <author>jschmidt</author>
  </authors>
  <commentList>
    <comment ref="E18" authorId="0">
      <text>
        <r>
          <rPr>
            <b/>
            <sz val="8"/>
            <rFont val="Tahoma"/>
            <family val="0"/>
          </rPr>
          <t>DO NOT BASE OFF LAST YEAR, ASK PP FOR EST. COST.</t>
        </r>
      </text>
    </comment>
    <comment ref="K39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from Annual Sales sheet</t>
        </r>
      </text>
    </comment>
    <comment ref="E28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from Monthly Tabs-Annual Supply Plans, Net Sys Demand
</t>
        </r>
      </text>
    </comment>
    <comment ref="G18" authorId="0">
      <text>
        <r>
          <rPr>
            <b/>
            <sz val="8"/>
            <rFont val="Tahoma"/>
            <family val="0"/>
          </rPr>
          <t>DO NOT BASE OFF LAST YEAR, ASK PP FOR EST. COST.</t>
        </r>
      </text>
    </comment>
    <comment ref="I18" authorId="0">
      <text>
        <r>
          <rPr>
            <b/>
            <sz val="8"/>
            <rFont val="Tahoma"/>
            <family val="0"/>
          </rPr>
          <t>DO NOT BASE OFF LAST YEAR, ASK PP FOR EST. COST.</t>
        </r>
      </text>
    </comment>
  </commentList>
</comments>
</file>

<file path=xl/comments3.xml><?xml version="1.0" encoding="utf-8"?>
<comments xmlns="http://schemas.openxmlformats.org/spreadsheetml/2006/main">
  <authors>
    <author>Christin Campbell</author>
    <author>jschmidt</author>
  </authors>
  <commentList>
    <comment ref="C25" authorId="0">
      <text>
        <r>
          <rPr>
            <sz val="8"/>
            <rFont val="Tahoma"/>
            <family val="0"/>
          </rPr>
          <t xml:space="preserve">Add Columbia Gulf + Columbia Gas.
</t>
        </r>
      </text>
    </comment>
    <comment ref="C85" authorId="0">
      <text>
        <r>
          <rPr>
            <sz val="8"/>
            <rFont val="Tahoma"/>
            <family val="0"/>
          </rPr>
          <t xml:space="preserve">Add Columbia Gulf + Columbia Gas.
</t>
        </r>
      </text>
    </comment>
    <comment ref="C143" authorId="0">
      <text>
        <r>
          <rPr>
            <sz val="8"/>
            <rFont val="Tahoma"/>
            <family val="0"/>
          </rPr>
          <t xml:space="preserve">Add Columbia Gulf + Columbia Gas.
</t>
        </r>
      </text>
    </comment>
    <comment ref="C17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Look in Green Book
</t>
        </r>
      </text>
    </comment>
    <comment ref="B17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Monthly Tab-Annual Supply plan</t>
        </r>
      </text>
    </comment>
    <comment ref="G52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if TGT gets fixed, must tie PRICE back to Fixed Price Tab</t>
        </r>
      </text>
    </comment>
    <comment ref="F25" authorId="0">
      <text>
        <r>
          <rPr>
            <sz val="8"/>
            <rFont val="Tahoma"/>
            <family val="0"/>
          </rPr>
          <t xml:space="preserve">Add Columbia Gulf + Columbia Gas.
</t>
        </r>
      </text>
    </comment>
  </commentList>
</comments>
</file>

<file path=xl/comments4.xml><?xml version="1.0" encoding="utf-8"?>
<comments xmlns="http://schemas.openxmlformats.org/spreadsheetml/2006/main">
  <authors>
    <author>jschmidt</author>
  </authors>
  <commentList>
    <comment ref="C15" authorId="0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FROM ANNUAL DEMAND FORCAST-P.PERGOLA</t>
        </r>
      </text>
    </comment>
  </commentList>
</comments>
</file>

<file path=xl/comments5.xml><?xml version="1.0" encoding="utf-8"?>
<comments xmlns="http://schemas.openxmlformats.org/spreadsheetml/2006/main">
  <authors>
    <author>jschmidt</author>
  </authors>
  <commentList>
    <comment ref="D15" authorId="0">
      <text>
        <r>
          <rPr>
            <b/>
            <sz val="8"/>
            <rFont val="Tahoma"/>
            <family val="0"/>
          </rPr>
          <t>jschmidt:
From Monthly Tab- Ann. supply plan-Storage AVG, daily volume x no. of days in mo.</t>
        </r>
      </text>
    </comment>
    <comment ref="C15" authorId="0">
      <text>
        <r>
          <rPr>
            <b/>
            <sz val="8"/>
            <rFont val="Tahoma"/>
            <family val="0"/>
          </rPr>
          <t>jschmidt:
From Monthly Tab- Ann. supply plan-Storage AVG, daily volume x no. of days in mo.</t>
        </r>
      </text>
    </comment>
  </commentList>
</comments>
</file>

<file path=xl/comments6.xml><?xml version="1.0" encoding="utf-8"?>
<comments xmlns="http://schemas.openxmlformats.org/spreadsheetml/2006/main">
  <authors>
    <author>jschmidt</author>
  </authors>
  <commentList>
    <comment ref="C15" authorId="0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FROM ANNUAL DEMAND FORCAST-P.PERGOLA</t>
        </r>
      </text>
    </comment>
  </commentList>
</comments>
</file>

<file path=xl/comments7.xml><?xml version="1.0" encoding="utf-8"?>
<comments xmlns="http://schemas.openxmlformats.org/spreadsheetml/2006/main">
  <authors>
    <author>Julie Decker</author>
    <author>jschmidt</author>
  </authors>
  <commentList>
    <comment ref="D33" authorId="0">
      <text>
        <r>
          <rPr>
            <sz val="8"/>
            <rFont val="Tahoma"/>
            <family val="0"/>
          </rPr>
          <t>hard-code basis from flex filing</t>
        </r>
      </text>
    </comment>
    <comment ref="D35" authorId="0">
      <text>
        <r>
          <rPr>
            <sz val="8"/>
            <rFont val="Tahoma"/>
            <family val="0"/>
          </rPr>
          <t>hard-code basis from flex filing</t>
        </r>
      </text>
    </comment>
    <comment ref="H33" authorId="0">
      <text>
        <r>
          <rPr>
            <sz val="8"/>
            <rFont val="Tahoma"/>
            <family val="0"/>
          </rPr>
          <t>hard-code basis from flex filing</t>
        </r>
      </text>
    </comment>
    <comment ref="H35" authorId="0">
      <text>
        <r>
          <rPr>
            <sz val="8"/>
            <rFont val="Tahoma"/>
            <family val="0"/>
          </rPr>
          <t>hard-code basis from flex filing</t>
        </r>
      </text>
    </comment>
    <comment ref="C14" authorId="0">
      <text>
        <r>
          <rPr>
            <sz val="10"/>
            <rFont val="Tahoma"/>
            <family val="2"/>
          </rPr>
          <t>from Accounting Inventory Balances sheet
TOTAL VEDO INVENTORY LINE as of 8/31/06.</t>
        </r>
      </text>
    </comment>
    <comment ref="D14" authorId="0">
      <text>
        <r>
          <rPr>
            <sz val="8"/>
            <rFont val="Tahoma"/>
            <family val="0"/>
          </rPr>
          <t>from Accounting Inventory Balances sheet
TOTAL VEDO INVENTORY LINE as of 5/31/06.</t>
        </r>
      </text>
    </comment>
    <comment ref="K33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MONTHLY FLEX NYMEX VALUE WITH ADDER
</t>
        </r>
      </text>
    </comment>
    <comment ref="K35" authorId="1">
      <text>
        <r>
          <rPr>
            <b/>
            <sz val="8"/>
            <rFont val="Tahoma"/>
            <family val="0"/>
          </rPr>
          <t>jschmidt:</t>
        </r>
        <r>
          <rPr>
            <sz val="8"/>
            <rFont val="Tahoma"/>
            <family val="0"/>
          </rPr>
          <t xml:space="preserve">
MONTHLY FLEX NYMEX VALUE WITH ADDER
</t>
        </r>
      </text>
    </comment>
  </commentList>
</comments>
</file>

<file path=xl/sharedStrings.xml><?xml version="1.0" encoding="utf-8"?>
<sst xmlns="http://schemas.openxmlformats.org/spreadsheetml/2006/main" count="866" uniqueCount="413">
  <si>
    <t>UNIT</t>
  </si>
  <si>
    <t>AMOUNT</t>
  </si>
  <si>
    <t>$/MCF</t>
  </si>
  <si>
    <t>$</t>
  </si>
  <si>
    <t>MCF</t>
  </si>
  <si>
    <t xml:space="preserve"> </t>
  </si>
  <si>
    <t>/PPRA1.K60~AGP{ESC}{ESC}{ESC}</t>
  </si>
  <si>
    <t>SUMMARY SCHEDULE</t>
  </si>
  <si>
    <t>/PPRM65.Z128~AGP{ESC}{ESC}{ESC}</t>
  </si>
  <si>
    <t>EGC</t>
  </si>
  <si>
    <t>/PPRAB125.AK184~AGP{ESC}{ESC}{ESC}</t>
  </si>
  <si>
    <t>RA</t>
  </si>
  <si>
    <t>/PPRAM191.AY245~AGP{ESC}{ESC}{ESC}</t>
  </si>
  <si>
    <t>AA</t>
  </si>
  <si>
    <t>/PPRBA251.BL305~AGP{ESC}{ESC}{ESC}</t>
  </si>
  <si>
    <t>BA</t>
  </si>
  <si>
    <t>/FS~R</t>
  </si>
  <si>
    <t>SAVE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</si>
  <si>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</si>
  <si>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PARTICULARS</t>
  </si>
  <si>
    <t>RATIO</t>
  </si>
  <si>
    <t xml:space="preserve">RECEIVED / ORDERED DURING THE THREE MONTH PERIOD ENDED </t>
  </si>
  <si>
    <t>PARTICULARS  (SPECIFY)</t>
  </si>
  <si>
    <t>AMOUNT  ($)</t>
  </si>
  <si>
    <t>* Excludes Transportation Contract Sales</t>
  </si>
  <si>
    <t>MONTH</t>
  </si>
  <si>
    <t xml:space="preserve">SUPPLY COST PER BOOKS                         </t>
  </si>
  <si>
    <t>SALES VOLUMES</t>
  </si>
  <si>
    <t>THREE MONTH</t>
  </si>
  <si>
    <t>PERIOD</t>
  </si>
  <si>
    <t xml:space="preserve">         DETAILS FOR THE THREE MONTH PERIOD ENDED </t>
  </si>
  <si>
    <t>Note: Jurisdictional Sales excludes transportation contract sales.</t>
  </si>
  <si>
    <t>($)</t>
  </si>
  <si>
    <t>Includable Propane (Peak Shaving)</t>
  </si>
  <si>
    <t xml:space="preserve">     Gallons of Includable Propane for 12 Months </t>
  </si>
  <si>
    <t xml:space="preserve">     Includable Propane (Peak Shaving) Total Expected </t>
  </si>
  <si>
    <t xml:space="preserve">       Gas Cost Amount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</si>
  <si>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</si>
  <si>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</si>
  <si>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</si>
  <si>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</si>
  <si>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</si>
  <si>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</si>
  <si>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</si>
  <si>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</si>
  <si>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</si>
  <si>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</si>
  <si>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</si>
  <si>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VECTREN ENERGY DELIVERY OF OHIO</t>
  </si>
  <si>
    <t>PURCHASED GAS ADJUSTMENT</t>
  </si>
  <si>
    <t>GAS COST RECOVERY RATE CALCULATION</t>
  </si>
  <si>
    <t>SUPPLIER REFUND AND RECONCILIATION ADJUSTMENT</t>
  </si>
  <si>
    <t>ACTUAL ADJUSTMENT</t>
  </si>
  <si>
    <t>BALANCE ADJUSTMENT</t>
  </si>
  <si>
    <t>EXPECTED GAS COST SUMMARY CALCULATION</t>
  </si>
  <si>
    <t>ACTUAL ADJUSTMENT SUMMARY CALCULATION</t>
  </si>
  <si>
    <t>SUPPLIER REFUND AND RECONCILIATION ADJUSTMENT SUMMARY CALCULATION</t>
  </si>
  <si>
    <t>Mcf</t>
  </si>
  <si>
    <t>SUMMARY OF GCR COMPONENTS</t>
  </si>
  <si>
    <t>Expected Gas Cost (EGC)</t>
  </si>
  <si>
    <t>$/Mcf</t>
  </si>
  <si>
    <t xml:space="preserve">Supplier Refund and Reconciliation Adjustment (RA)        </t>
  </si>
  <si>
    <t xml:space="preserve">Actual Adjustment (AA)                                    </t>
  </si>
  <si>
    <t xml:space="preserve">Gas Cost Recovery Rate Effective Dates:  </t>
  </si>
  <si>
    <t>Current Quarterly Supplier Refund &amp; Reconciliation Adj.</t>
  </si>
  <si>
    <t>Line 11)</t>
  </si>
  <si>
    <t xml:space="preserve">Previous Quarterly Reported Supplier Refund &amp; Reconciliation Adj. </t>
  </si>
  <si>
    <t>Sch 2, L 11)</t>
  </si>
  <si>
    <t xml:space="preserve">Second Previous Quarterly Reported Supplier Refund &amp; Reconciliation Adj.  </t>
  </si>
  <si>
    <t xml:space="preserve">Third Previous Quarterly Reported Supplier Refund &amp; Reconciliation Adj.   </t>
  </si>
  <si>
    <t xml:space="preserve">   Supplier Refund and Reconciliation Adjustment (RA)      </t>
  </si>
  <si>
    <t xml:space="preserve">Current Quarterly Actual Adjustment                       </t>
  </si>
  <si>
    <t xml:space="preserve">Previous Quarterly Reported Actual Adjustment             </t>
  </si>
  <si>
    <t xml:space="preserve">Second Previous Quarterly Reported Actual Adjustment      </t>
  </si>
  <si>
    <t xml:space="preserve">Third Previous Quarterly Reported Actual Adjustment       </t>
  </si>
  <si>
    <t xml:space="preserve">   Actual Adjustment (AA)                                  </t>
  </si>
  <si>
    <t>Balance Adjustment Amount</t>
  </si>
  <si>
    <t>This Quarterly Report Filed Pursuant to Order No. 79-1171-GA-COI of the</t>
  </si>
  <si>
    <t>Public Utilities Commission of Ohio, Dated December 27, 1979.</t>
  </si>
  <si>
    <t>Utility Production</t>
  </si>
  <si>
    <t>Includable Propane</t>
  </si>
  <si>
    <t xml:space="preserve">                   Details for the Three Month Period Ended</t>
  </si>
  <si>
    <t>Jurisdictional Sales:  Twelve Months Ended</t>
  </si>
  <si>
    <t>Ratio of Jurisdictional Sales to Total Sales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</si>
  <si>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</si>
  <si>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</si>
  <si>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</si>
  <si>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</si>
  <si>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</si>
  <si>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</si>
  <si>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</si>
  <si>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 / ADJUSTMENTS</t>
  </si>
  <si>
    <t>Supplier Refunds Received During Quarter</t>
  </si>
  <si>
    <t>Total Supplier Refunds</t>
  </si>
  <si>
    <t>Total Reconciliation Adjustments</t>
  </si>
  <si>
    <t>Total Sales:  Twelve Months Ended</t>
  </si>
  <si>
    <t>Details for the Three Month Period Ended:</t>
  </si>
  <si>
    <t>Primary Gas Suppliers</t>
  </si>
  <si>
    <t>Total Supply Volumes</t>
  </si>
  <si>
    <t>Jurisdictional</t>
  </si>
  <si>
    <t>Non-Jurisdictional</t>
  </si>
  <si>
    <t>Total Sales Volumes</t>
  </si>
  <si>
    <t>Less:</t>
  </si>
  <si>
    <t>Difference (Line 15 - Line 16)</t>
  </si>
  <si>
    <t>Times:</t>
  </si>
  <si>
    <t>Monthly Jurisdictional Sales (Line 14)</t>
  </si>
  <si>
    <t xml:space="preserve">Less:  Dollar Amount Resulting from the AA of </t>
  </si>
  <si>
    <t xml:space="preserve">   To Compute the GCR in effect Four Quarters Prior to the Currently Effective GCR Times the Jurisdictional</t>
  </si>
  <si>
    <t xml:space="preserve">   Sales of </t>
  </si>
  <si>
    <t>Mcf for the Period Between the Effective Date of the Current GCR Rate</t>
  </si>
  <si>
    <t xml:space="preserve">   and the Effective Date of the GCR Rate in Effect Approximately One Year Prior to the Current Rate.</t>
  </si>
  <si>
    <t>Dollar Amount of Supplier Refunds and Commission Ordered Reconciliation Adjustments as Used</t>
  </si>
  <si>
    <t xml:space="preserve">   To Compute RA of the GCR in Effect Four Quarters Prior to the Currently Effective GCR</t>
  </si>
  <si>
    <t>Less:  Dollar Amount Resulting from the Unit Rate for Supplier Refunds and</t>
  </si>
  <si>
    <t xml:space="preserve">   Sales of</t>
  </si>
  <si>
    <t>Mcf for the Period Between the Effective Date of the Current GCR</t>
  </si>
  <si>
    <t xml:space="preserve">   Rate and the Effective Date of the GCR Rate in Effect Approximately One Year Prior to</t>
  </si>
  <si>
    <t xml:space="preserve">   the Current Rate</t>
  </si>
  <si>
    <t xml:space="preserve">Dollar Amount of Balance Adjustment as Used to Compute BA of the GCR in Effect One </t>
  </si>
  <si>
    <t xml:space="preserve">Less:  Dollar Amount Resulting from the BA of </t>
  </si>
  <si>
    <t>Mcf for the Period Between the Effective Date of the Current</t>
  </si>
  <si>
    <t xml:space="preserve">   GCR Rate and the Effective Date of the GCR Rate in Effect Immediately Prior to the</t>
  </si>
  <si>
    <t xml:space="preserve">   Current Rate</t>
  </si>
  <si>
    <t>Other Volumes (Specify)</t>
  </si>
  <si>
    <t xml:space="preserve">   the GCR in Effect Four Quarters Prior to the Currently Effective GCR Times the Jurisdictional</t>
  </si>
  <si>
    <t xml:space="preserve">   the GCR in Effect One Quarter Prior to the Currently Effective GCR Times the Jurisdictional</t>
  </si>
  <si>
    <t>Cost Difference Between Book  and Effective EGC as Used to Compute AA of the GCR in effect</t>
  </si>
  <si>
    <t>Balance Adjustment for the RA - (Over)/Under Recovery (Line 4 - Line 5)</t>
  </si>
  <si>
    <t>Balance Adjustment for the BA - (Over)/Under Recovery (Line 7 - Line 8)</t>
  </si>
  <si>
    <t>/Mcf as Used to Compute</t>
  </si>
  <si>
    <t>Balance Adjustment for the AA - (Over)/Under Recovery (Line 1 - Line 2)</t>
  </si>
  <si>
    <t xml:space="preserve">   Recon.  Adjustments of</t>
  </si>
  <si>
    <t>ESTIMATED PURCHASED GAS COST - COMMODITY COST</t>
  </si>
  <si>
    <t>(A)</t>
  </si>
  <si>
    <t>(B)</t>
  </si>
  <si>
    <t>(C)</t>
  </si>
  <si>
    <t>(D)</t>
  </si>
  <si>
    <t>(E)</t>
  </si>
  <si>
    <t>(F)</t>
  </si>
  <si>
    <t>(G)</t>
  </si>
  <si>
    <t xml:space="preserve"> (H)</t>
  </si>
  <si>
    <t xml:space="preserve"> (I)</t>
  </si>
  <si>
    <t>(%)</t>
  </si>
  <si>
    <t xml:space="preserve">      ($)</t>
  </si>
  <si>
    <t>(A)/(1-(B))</t>
  </si>
  <si>
    <t>(A)*(E)</t>
  </si>
  <si>
    <t>(D)*(F)</t>
  </si>
  <si>
    <t xml:space="preserve">    (G)+(H)</t>
  </si>
  <si>
    <t>Subtotal</t>
  </si>
  <si>
    <t>PANHANDLE EASTERN PIPE LINE COMPANY</t>
  </si>
  <si>
    <t>ANR PIPELINE COMPANY</t>
  </si>
  <si>
    <t>TRUNKLINE GAS COMPANY</t>
  </si>
  <si>
    <t>Total All Suppliers</t>
  </si>
  <si>
    <t>Annual</t>
  </si>
  <si>
    <t>Estimated</t>
  </si>
  <si>
    <t>Reservation</t>
  </si>
  <si>
    <t>Quantity</t>
  </si>
  <si>
    <t>Reservation Cost</t>
  </si>
  <si>
    <t>TEXAS EASTERN</t>
  </si>
  <si>
    <t>TEXAS GAS TRANSMISSION</t>
  </si>
  <si>
    <t>Monthly</t>
  </si>
  <si>
    <t>Demand</t>
  </si>
  <si>
    <t>Rate</t>
  </si>
  <si>
    <t>COLUMBIA GAS TRANSMISSION</t>
  </si>
  <si>
    <t>Supplier</t>
  </si>
  <si>
    <t>Delivered</t>
  </si>
  <si>
    <t>Quantities</t>
  </si>
  <si>
    <t>(Dth)</t>
  </si>
  <si>
    <t>Comp.</t>
  </si>
  <si>
    <t>Fuel</t>
  </si>
  <si>
    <t>($/Dth)</t>
  </si>
  <si>
    <t>Purchased</t>
  </si>
  <si>
    <t>Transport</t>
  </si>
  <si>
    <t>Wellhead</t>
  </si>
  <si>
    <t>Cost</t>
  </si>
  <si>
    <t>Total</t>
  </si>
  <si>
    <t>Estimated Volumes</t>
  </si>
  <si>
    <t>Estimated Rates</t>
  </si>
  <si>
    <t>Estimated Cost</t>
  </si>
  <si>
    <t>Injected</t>
  </si>
  <si>
    <t>Withdrawn</t>
  </si>
  <si>
    <t>Month and</t>
  </si>
  <si>
    <t>Dth</t>
  </si>
  <si>
    <t>Abs. Value</t>
  </si>
  <si>
    <t>Contract</t>
  </si>
  <si>
    <t>Demand Cost</t>
  </si>
  <si>
    <t>PAN ENERGY</t>
  </si>
  <si>
    <t>Trunkline to PEPL to TETCO</t>
  </si>
  <si>
    <t>SCQ</t>
  </si>
  <si>
    <t>Month and Type</t>
  </si>
  <si>
    <t>of Storage</t>
  </si>
  <si>
    <t>ESTIMATED COST OF GAS INJECTED AND WITHDRAWN FROM STORAGE</t>
  </si>
  <si>
    <t>Fixed Price</t>
  </si>
  <si>
    <t>Subtotal ANR</t>
  </si>
  <si>
    <t>Subtotal PEPL</t>
  </si>
  <si>
    <t>Subtotal Trunkline</t>
  </si>
  <si>
    <t>Subtotal Pan Energy</t>
  </si>
  <si>
    <t>Subtotal Texas Gas</t>
  </si>
  <si>
    <t>Line</t>
  </si>
  <si>
    <t xml:space="preserve"> Total</t>
  </si>
  <si>
    <t>No.</t>
  </si>
  <si>
    <t xml:space="preserve">DETERMINATION OF GAS COST RECOVERY (GCR) </t>
  </si>
  <si>
    <t xml:space="preserve">      Total Commodity Costs</t>
  </si>
  <si>
    <t xml:space="preserve">      Unit Commodity Cost</t>
  </si>
  <si>
    <t>Estimated Cost of Gas to be Recovered</t>
  </si>
  <si>
    <t xml:space="preserve">      Total Annual Demand Cost</t>
  </si>
  <si>
    <t>Monthly Storage Activity</t>
  </si>
  <si>
    <t>Beginning Storage Inventory</t>
  </si>
  <si>
    <t>Value of</t>
  </si>
  <si>
    <t>Activity</t>
  </si>
  <si>
    <t>Ending Storage Inventory</t>
  </si>
  <si>
    <t>PEPL</t>
  </si>
  <si>
    <t>Schedule 1</t>
  </si>
  <si>
    <t>$/Dth</t>
  </si>
  <si>
    <t>Commodity Costs</t>
  </si>
  <si>
    <t>Demand Costs</t>
  </si>
  <si>
    <t>Commodity Purchases (Sch1, Pages 2-4)</t>
  </si>
  <si>
    <t>Contract Storage Commodity Costs (Sch 1, Page 6)</t>
  </si>
  <si>
    <t>Storage (Inj)/With (Sch 1, Page 8)</t>
  </si>
  <si>
    <t>Annual Pipeline Demand Costs (Sch 1, Page 5)</t>
  </si>
  <si>
    <t>Annual Contract Storage Demand Costs (Sch 1, Page 7)</t>
  </si>
  <si>
    <t>Annual Sales Volumes (Dth) - Projected</t>
  </si>
  <si>
    <t xml:space="preserve">      Unit Demand Cost ($/Dth)</t>
  </si>
  <si>
    <t>Quarterly Sales Volumes (Dth) - Projected</t>
  </si>
  <si>
    <t>Total Cost of Gas</t>
  </si>
  <si>
    <t>ESTIMATED CONTRACT GAS STORAGE AND TRANSPORTATION - COMMODITY COST</t>
  </si>
  <si>
    <t>Columbia (# 37995-52990)</t>
  </si>
  <si>
    <t>Panhandle (# 015667)</t>
  </si>
  <si>
    <t>Columbia (# 38021)</t>
  </si>
  <si>
    <t xml:space="preserve">ESTIMATED ANNUAL CONTRACT GAS STORAGE </t>
  </si>
  <si>
    <t>Unit Price (a)</t>
  </si>
  <si>
    <t>SCHEDULE 2</t>
  </si>
  <si>
    <t>ESTIMATED - ANNUAL PIPELINE TRANSPORTATION DEMAND COST</t>
  </si>
  <si>
    <t>Comp. Fuel</t>
  </si>
  <si>
    <t>%</t>
  </si>
  <si>
    <t>Panhandle (# 012769)</t>
  </si>
  <si>
    <t>Price</t>
  </si>
  <si>
    <t>VEDO</t>
  </si>
  <si>
    <t>Month</t>
  </si>
  <si>
    <t>Commodity</t>
  </si>
  <si>
    <t>Other Volumes</t>
  </si>
  <si>
    <t>SUPPLY VOLUME PER BOOKS (For Information Only)</t>
  </si>
  <si>
    <t>UNIT BOOK COST OF GAS (Line 10 / Line 14)</t>
  </si>
  <si>
    <t>Under (Over) Recovery (Line 17 * Line 18)</t>
  </si>
  <si>
    <t>Credit from Transportation Contract Customers</t>
  </si>
  <si>
    <t>Cost Difference for the Three Month Period (Line 19 + Line 20)</t>
  </si>
  <si>
    <t xml:space="preserve">   Expected Gas Cost</t>
  </si>
  <si>
    <t>Total Transportation Demand Costs</t>
  </si>
  <si>
    <t>AND TRANSPORTATION - DEMAND COST</t>
  </si>
  <si>
    <t xml:space="preserve">     Book Cost of Includable Propane for 12 Months</t>
  </si>
  <si>
    <t>Total Contract Storage Demand Costs</t>
  </si>
  <si>
    <t>*</t>
  </si>
  <si>
    <t>Date Filed:</t>
  </si>
  <si>
    <t>By:</t>
  </si>
  <si>
    <t>Title:</t>
  </si>
  <si>
    <t>Fixed Price Columbia Gas</t>
  </si>
  <si>
    <t>Subtotal Columbia Gas and Gulf</t>
  </si>
  <si>
    <t>DEMAND COST EXPECTED RECOVERY</t>
  </si>
  <si>
    <t>Expected</t>
  </si>
  <si>
    <t>Billing</t>
  </si>
  <si>
    <t>Over/(Under)</t>
  </si>
  <si>
    <t>Costs</t>
  </si>
  <si>
    <t>Sales</t>
  </si>
  <si>
    <t>Recovery</t>
  </si>
  <si>
    <t>(1)</t>
  </si>
  <si>
    <t>(2)</t>
  </si>
  <si>
    <t>(3)</t>
  </si>
  <si>
    <t>(4)</t>
  </si>
  <si>
    <t>(5)</t>
  </si>
  <si>
    <t>(6)</t>
  </si>
  <si>
    <t>November</t>
  </si>
  <si>
    <t>Unit Rate</t>
  </si>
  <si>
    <t>(7)</t>
  </si>
  <si>
    <t>Expected Gas Cost per Mcf  (Line 13 X 1.02)</t>
  </si>
  <si>
    <t>Price*</t>
  </si>
  <si>
    <t>* Including basis</t>
  </si>
  <si>
    <t>Expected Gas Cost per Dth (Line 7 + Line 12)</t>
  </si>
  <si>
    <t>(a)  If injection, unit price is monthly WACOG.  If withdrawal, unit price is average cost of storage inventory.</t>
  </si>
  <si>
    <t>Storage Refill Pricing</t>
  </si>
  <si>
    <t>Columbia</t>
  </si>
  <si>
    <t>Panhandle</t>
  </si>
  <si>
    <t>Columbia Price</t>
  </si>
  <si>
    <t>ANR</t>
  </si>
  <si>
    <t>Panhandle Price</t>
  </si>
  <si>
    <t>NYMEX</t>
  </si>
  <si>
    <t>Weighted Average</t>
  </si>
  <si>
    <t>FINANCIAL HEDGE TRANSACTION DATA</t>
  </si>
  <si>
    <t>Date of Transaction</t>
  </si>
  <si>
    <t>Volume</t>
  </si>
  <si>
    <t>Call Premium</t>
  </si>
  <si>
    <t>Call Price</t>
  </si>
  <si>
    <t>Put Credit</t>
  </si>
  <si>
    <t>Put Price</t>
  </si>
  <si>
    <t>Net Premium</t>
  </si>
  <si>
    <t>Total Volumes</t>
  </si>
  <si>
    <t>Total Premiums</t>
  </si>
  <si>
    <t>Estimated Hedge Impact</t>
  </si>
  <si>
    <t>Futures Impact</t>
  </si>
  <si>
    <t>IMPACT</t>
  </si>
  <si>
    <t>6/10/2003 FUTURES</t>
  </si>
  <si>
    <t>Hedge Premiums</t>
  </si>
  <si>
    <t>FINANCIAL HEDGES</t>
  </si>
  <si>
    <t>Total $</t>
  </si>
  <si>
    <t>Financial</t>
  </si>
  <si>
    <t>Hedges</t>
  </si>
  <si>
    <t xml:space="preserve"> ($/Mcf)</t>
  </si>
  <si>
    <t xml:space="preserve">    (Sch 2,</t>
  </si>
  <si>
    <t xml:space="preserve">    (Sch 3,</t>
  </si>
  <si>
    <t>Fixed Price (Col. Gulf)</t>
  </si>
  <si>
    <t>Reduction for Estimated Choice Capacity Release</t>
  </si>
  <si>
    <t>Adjusted Contract Storage Demand Costs</t>
  </si>
  <si>
    <t>ADS 2.1 and ADS 3</t>
  </si>
  <si>
    <t>ADS4</t>
  </si>
  <si>
    <t>Trunkline to TETCO</t>
  </si>
  <si>
    <t>Per Perry 06/23/04</t>
  </si>
  <si>
    <t>Line 24)</t>
  </si>
  <si>
    <t>FTS-1</t>
  </si>
  <si>
    <t xml:space="preserve">Divided By:  Annual Projected Sales </t>
  </si>
  <si>
    <t>(Sch 1, Page 1, Line 11)</t>
  </si>
  <si>
    <t>Sch 3, L 24)</t>
  </si>
  <si>
    <t>ADS 3 (Storage 1/7th Refill)</t>
  </si>
  <si>
    <t xml:space="preserve">COLUMBIA GAS TRANSMISSION (TCO) </t>
  </si>
  <si>
    <t xml:space="preserve">  Gas Cost Recovery Rate (GCR) = EGC + RA + AA </t>
  </si>
  <si>
    <r>
      <t xml:space="preserve">   Quarter Prior to the Currently Effective GCR  </t>
    </r>
    <r>
      <rPr>
        <sz val="12"/>
        <color indexed="12"/>
        <rFont val="Arial"/>
        <family val="2"/>
      </rPr>
      <t>(GCR 101, Sch 4, Line 10)</t>
    </r>
  </si>
  <si>
    <r>
      <t>AMOUNT OF "BALANCE ADJUSTMENT" TO BE RECOVERED DURING</t>
    </r>
    <r>
      <rPr>
        <b/>
        <u val="single"/>
        <sz val="12"/>
        <color indexed="12"/>
        <rFont val="Arial"/>
        <family val="2"/>
      </rPr>
      <t xml:space="preserve"> 2/05 - 4/05</t>
    </r>
  </si>
  <si>
    <r>
      <t>AMOUNT OF "BALANCE ADJUSTMENT" RECOVERED DURING</t>
    </r>
    <r>
      <rPr>
        <b/>
        <u val="single"/>
        <sz val="12"/>
        <color indexed="12"/>
        <rFont val="Arial"/>
        <family val="2"/>
      </rPr>
      <t xml:space="preserve"> 2/04 - 4/05</t>
    </r>
  </si>
  <si>
    <t xml:space="preserve">Total Balance Adjustment Amount (Line 3 + Line 6) </t>
  </si>
  <si>
    <t>Current Quarterly Actual Adjustment (Line 21 + Line 22 / Line 23)</t>
  </si>
  <si>
    <t>(Sch 4, Line 7)</t>
  </si>
  <si>
    <t>FSS (#85042)</t>
  </si>
  <si>
    <t>(21,450 *7)</t>
  </si>
  <si>
    <t>TRUNKLINE</t>
  </si>
  <si>
    <t>LLFT (23580*5) (#870173)</t>
  </si>
  <si>
    <t>FTS-1 (5000*5) (#111879)</t>
  </si>
  <si>
    <t>TEXAS GAS</t>
  </si>
  <si>
    <t>(100,000 *6)</t>
  </si>
  <si>
    <t>(200,000*6)</t>
  </si>
  <si>
    <t>EFT - Transportation (#20351)</t>
  </si>
  <si>
    <t>(46,080*5)</t>
  </si>
  <si>
    <t>EFT - Transportation (#20349)</t>
  </si>
  <si>
    <t>(37500 *12)</t>
  </si>
  <si>
    <t>FSS (#20350)</t>
  </si>
  <si>
    <t>(46,704 * 12)</t>
  </si>
  <si>
    <t>LLFT ((10500*7)+(31225 * 5)) (#870172)</t>
  </si>
  <si>
    <t>FT ((40000*7)+(2000*5)) (#T022329)</t>
  </si>
  <si>
    <t>(200,000 * 12)</t>
  </si>
  <si>
    <t>SST (#85041)</t>
  </si>
  <si>
    <t xml:space="preserve">Ended </t>
  </si>
  <si>
    <t>Storage</t>
  </si>
  <si>
    <t xml:space="preserve">Total Storage Commodity Cost  </t>
  </si>
  <si>
    <t xml:space="preserve">Total Storage Transportation Commodity Cost  </t>
  </si>
  <si>
    <t>Transportation</t>
  </si>
  <si>
    <t>IS NOT USED</t>
  </si>
  <si>
    <t xml:space="preserve">    (GCR 108,</t>
  </si>
  <si>
    <t>Portfolio Management Fee Credit</t>
  </si>
  <si>
    <t xml:space="preserve">    (GCR 109,</t>
  </si>
  <si>
    <t>SCHEDULE 3</t>
  </si>
  <si>
    <t>SCHEDULE 4</t>
  </si>
  <si>
    <t>Jeremy Schmidt</t>
  </si>
  <si>
    <t>Rate Analyst</t>
  </si>
  <si>
    <t>(10521* 12)</t>
  </si>
  <si>
    <t>FTS - Transportation (#20348)</t>
  </si>
  <si>
    <t>FTS - Transportation (#19808)</t>
  </si>
  <si>
    <t>(10621*12))</t>
  </si>
  <si>
    <t>FT (4200*12) (#910555)</t>
  </si>
  <si>
    <t>Page 1 of 10</t>
  </si>
  <si>
    <t>Page 2 of 10</t>
  </si>
  <si>
    <t>Page 3 of 10</t>
  </si>
  <si>
    <t>Page 4 of 10</t>
  </si>
  <si>
    <t>Page 5 of 10</t>
  </si>
  <si>
    <t>Page 6 of 10</t>
  </si>
  <si>
    <t>Page 7 of 10</t>
  </si>
  <si>
    <t>Page 8 of 10</t>
  </si>
  <si>
    <t>Page 10 of 10</t>
  </si>
  <si>
    <t>Page 9 of 10</t>
  </si>
  <si>
    <t>Vectren Energy Delivery of Ohio, Inc.</t>
  </si>
  <si>
    <t>Estimated Contract Storage Carrying Costs</t>
  </si>
  <si>
    <t>Ave. Storage</t>
  </si>
  <si>
    <t>Average Monthly</t>
  </si>
  <si>
    <t>Balance times</t>
  </si>
  <si>
    <t>Ending Storage</t>
  </si>
  <si>
    <t>Balance Month</t>
  </si>
  <si>
    <t>Inventory</t>
  </si>
  <si>
    <t>Inventory Balance</t>
  </si>
  <si>
    <t>Cost of Capital (1)</t>
  </si>
  <si>
    <t>Propane (Sch 1, Page 10)</t>
  </si>
  <si>
    <t>(Schedule 1, pg 8)</t>
  </si>
  <si>
    <t>Note (1): 10% divided by 12 months = 0.8333%</t>
  </si>
  <si>
    <t>* This schedule has been added pursuant to the Order issued on April 11, 2007 for Case Nos. 04-220-GA-GCR and 05-220-GA-GCR.</t>
  </si>
  <si>
    <t>June 29, 2007</t>
  </si>
  <si>
    <t>August 2007</t>
  </si>
  <si>
    <t>September 2007</t>
  </si>
  <si>
    <t>October 2007</t>
  </si>
  <si>
    <t>GCR 111</t>
  </si>
  <si>
    <t>August 1 to October 31, 2007</t>
  </si>
  <si>
    <t xml:space="preserve">    (GCR 110,</t>
  </si>
  <si>
    <r>
      <t>For the Period</t>
    </r>
    <r>
      <rPr>
        <b/>
        <sz val="12"/>
        <color indexed="12"/>
        <rFont val="Arial"/>
        <family val="2"/>
      </rPr>
      <t xml:space="preserve">  August 1, 2007 to October 31, 2007</t>
    </r>
  </si>
  <si>
    <t>February 2007</t>
  </si>
  <si>
    <t>March 2007</t>
  </si>
  <si>
    <t>April 2007</t>
  </si>
  <si>
    <r>
      <t xml:space="preserve">EGC in Effect for Month </t>
    </r>
    <r>
      <rPr>
        <sz val="12"/>
        <color indexed="12"/>
        <rFont val="Arial"/>
        <family val="2"/>
      </rPr>
      <t>(Summary, GCR 109, Line 1)</t>
    </r>
  </si>
  <si>
    <t>Transportation Credit Adjustment for GCR109</t>
  </si>
  <si>
    <r>
      <t>AMOUNT OF "ACTUAL ADJUSTMENT" TO BE RECOVERED DURING 5</t>
    </r>
    <r>
      <rPr>
        <b/>
        <u val="single"/>
        <sz val="12"/>
        <color indexed="12"/>
        <rFont val="Arial"/>
        <family val="2"/>
      </rPr>
      <t>/06 - 4/07</t>
    </r>
  </si>
  <si>
    <r>
      <t xml:space="preserve">   Four Quarters Prior to the Currently Effective GCR </t>
    </r>
    <r>
      <rPr>
        <sz val="12"/>
        <color indexed="12"/>
        <rFont val="Arial"/>
        <family val="2"/>
      </rPr>
      <t xml:space="preserve">(GCR 106, Sch 3, Line 21 and Line 22) </t>
    </r>
  </si>
  <si>
    <t>AMOUNT OF "RECONCILIATION ADJUSTMENT" TO BE RECOVERED DURING 5/06 - 4/07</t>
  </si>
  <si>
    <t>AMOUNT OF "RECONCILIATION ADJUSTMENT" RECOVERED DURING 5/06 - 4/07</t>
  </si>
  <si>
    <t>AMOUNT OF "ACTUAL ADJUSTMENT" RECOVERED DURING 5/06 - 4/07</t>
  </si>
  <si>
    <r>
      <t xml:space="preserve">/Mcf </t>
    </r>
    <r>
      <rPr>
        <sz val="12"/>
        <color indexed="12"/>
        <rFont val="Arial"/>
        <family val="2"/>
      </rPr>
      <t>(GCR 106, Sch 3, Line 24)</t>
    </r>
    <r>
      <rPr>
        <sz val="12"/>
        <rFont val="Arial"/>
        <family val="0"/>
      </rPr>
      <t xml:space="preserve"> as Used</t>
    </r>
  </si>
  <si>
    <t xml:space="preserve">    (GCR 106, Sch 2, Line 9)</t>
  </si>
  <si>
    <r>
      <t xml:space="preserve">/Mcf </t>
    </r>
    <r>
      <rPr>
        <sz val="12"/>
        <color indexed="12"/>
        <rFont val="Arial"/>
        <family val="2"/>
      </rPr>
      <t>(GCR 106, Sch 2, Line 11)</t>
    </r>
    <r>
      <rPr>
        <sz val="12"/>
        <rFont val="Arial"/>
        <family val="0"/>
      </rPr>
      <t xml:space="preserve"> as Used to Compute</t>
    </r>
  </si>
  <si>
    <t>* This item has been added pursuant to the Order issued on April 11, 2007 for Case Nos. 04-220-GA-GCR and 05-220-GA-GCR.</t>
  </si>
  <si>
    <t>Contract Storage Carrying Costs (Sch 1, Page 9)*</t>
  </si>
  <si>
    <t>For the Period  August 1, 2007 to October 31, 2007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</si>
</sst>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00_)"/>
    <numFmt numFmtId="166" formatCode="0.0000"/>
    <numFmt numFmtId="167" formatCode="#,##0.0000"/>
    <numFmt numFmtId="168" formatCode="#,##0.000"/>
    <numFmt numFmtId="169" formatCode="0.00000_)"/>
    <numFmt numFmtId="170" formatCode="00000"/>
    <numFmt numFmtId="171" formatCode="_(* #,##0.0_);_(* \(#,##0.0\);_(* &quot;-&quot;??_);_(@_)"/>
    <numFmt numFmtId="172" formatCode="_(* #,##0_);_(* \(#,##0\);_(* &quot;-&quot;??_);_(@_)"/>
    <numFmt numFmtId="173" formatCode="0_)"/>
    <numFmt numFmtId="174" formatCode="0.0%"/>
    <numFmt numFmtId="175" formatCode="#,##0.0000_);\(#,##0.0000\)"/>
    <numFmt numFmtId="176" formatCode="&quot;$&quot;#,##0.000_);\(&quot;$&quot;#,##0.000\)"/>
    <numFmt numFmtId="177" formatCode="&quot;$&quot;#,##0.000_);[Red]\(&quot;$&quot;#,##0.000\)"/>
    <numFmt numFmtId="178" formatCode="&quot;$&quot;#,##0.0000_);[Red]\(&quot;$&quot;#,##0.0000\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_);[Red]\(&quot;$&quot;#,##0.0\)"/>
    <numFmt numFmtId="185" formatCode="#,##0.0000_);[Red]\(#,##0.0000\)"/>
    <numFmt numFmtId="186" formatCode="0.0000_);[Red]\(0.0000\)"/>
    <numFmt numFmtId="187" formatCode="mmmm\-yy"/>
    <numFmt numFmtId="188" formatCode="0.0"/>
    <numFmt numFmtId="189" formatCode="&quot;$&quot;#,##0.00000_);[Red]\(&quot;$&quot;#,##0.00000\)"/>
    <numFmt numFmtId="190" formatCode="0_);[Red]\(0\)"/>
    <numFmt numFmtId="191" formatCode="#,##0.0_);[Red]\(#,##0.0\)"/>
    <numFmt numFmtId="192" formatCode="0_);\(0\)"/>
    <numFmt numFmtId="193" formatCode="mmm"/>
    <numFmt numFmtId="194" formatCode="&quot;$&quot;#,##0.0_);\(&quot;$&quot;#,##0.0\)"/>
    <numFmt numFmtId="195" formatCode="&quot;$&quot;#,##0.0000_);\(&quot;$&quot;#,##0.0000\)"/>
    <numFmt numFmtId="196" formatCode="_(* #,##0.0000_);_(* \(#,##0.0000\);_(* &quot;-&quot;????_);_(@_)"/>
    <numFmt numFmtId="197" formatCode="&quot;$&quot;#,##0.000000_);[Red]\(&quot;$&quot;#,##0.000000\)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"/>
    <numFmt numFmtId="204" formatCode="#,##0.0"/>
    <numFmt numFmtId="205" formatCode="0.0000%"/>
    <numFmt numFmtId="206" formatCode="_(* #,##0.0_);_(* \(#,##0.0\);_(* &quot;-&quot;?_);_(@_)"/>
    <numFmt numFmtId="207" formatCode="_(* #,##0.000000_);_(* \(#,##0.000000\);_(* &quot;-&quot;??????_);_(@_)"/>
    <numFmt numFmtId="208" formatCode="[$-409]dddd\,\ mmmm\ dd\,\ yyyy"/>
    <numFmt numFmtId="209" formatCode="[$-409]mmmm\-yy;@"/>
    <numFmt numFmtId="210" formatCode="0.00000%"/>
    <numFmt numFmtId="211" formatCode="_(* #,##0.000_);_(* \(#,##0.000\);_(* &quot;-&quot;??_);_(@_)"/>
    <numFmt numFmtId="212" formatCode="_(* #,##0.0000_);_(* \(#,##0.0000\);_(* &quot;-&quot;??_);_(@_)"/>
    <numFmt numFmtId="213" formatCode="m/d/yy;@"/>
    <numFmt numFmtId="214" formatCode="[$-409]mmm\-yy;@"/>
    <numFmt numFmtId="215" formatCode="#,##0.00000"/>
    <numFmt numFmtId="216" formatCode="_(* #,##0.00000_);_(* \(#,##0.00000\);_(* &quot;-&quot;?????_);_(@_)"/>
    <numFmt numFmtId="217" formatCode="0.000%"/>
    <numFmt numFmtId="218" formatCode="mmmm\-yyyy"/>
    <numFmt numFmtId="219" formatCode="mmmm\ yyyy"/>
    <numFmt numFmtId="220" formatCode="[$-409]mmmmm\-yy;@"/>
    <numFmt numFmtId="221" formatCode="[$-409]mmmmm;@"/>
    <numFmt numFmtId="222" formatCode="_(&quot;$&quot;* #,##0.000000_);_(&quot;$&quot;* \(#,##0.000000\);_(&quot;$&quot;* &quot;-&quot;??_);_(@_)"/>
  </numFmts>
  <fonts count="3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u val="single"/>
      <sz val="12"/>
      <color indexed="12"/>
      <name val="Arial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b/>
      <sz val="16"/>
      <name val="Arial MT"/>
      <family val="0"/>
    </font>
    <font>
      <sz val="11"/>
      <name val="Tahoma"/>
      <family val="2"/>
    </font>
    <font>
      <sz val="10"/>
      <name val="Tahoma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Tahoma"/>
      <family val="2"/>
    </font>
    <font>
      <b/>
      <sz val="11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u val="single"/>
      <sz val="14"/>
      <name val="Arial"/>
      <family val="0"/>
    </font>
    <font>
      <sz val="14"/>
      <color indexed="4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176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7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15" fontId="7" fillId="0" borderId="0" xfId="0" applyNumberFormat="1" applyFont="1" applyFill="1" applyAlignment="1" applyProtection="1" quotePrefix="1">
      <alignment/>
      <protection locked="0"/>
    </xf>
    <xf numFmtId="5" fontId="0" fillId="0" borderId="0" xfId="0" applyNumberFormat="1" applyAlignment="1">
      <alignment/>
    </xf>
    <xf numFmtId="0" fontId="12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37" fontId="7" fillId="0" borderId="0" xfId="0" applyNumberFormat="1" applyFont="1" applyFill="1" applyAlignment="1" applyProtection="1">
      <alignment/>
      <protection locked="0"/>
    </xf>
    <xf numFmtId="39" fontId="7" fillId="0" borderId="0" xfId="0" applyNumberFormat="1" applyFont="1" applyFill="1" applyAlignment="1" applyProtection="1">
      <alignment/>
      <protection locked="0"/>
    </xf>
    <xf numFmtId="38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78" fontId="0" fillId="0" borderId="0" xfId="0" applyNumberFormat="1" applyFont="1" applyFill="1" applyAlignment="1">
      <alignment/>
    </xf>
    <xf numFmtId="6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3" xfId="0" applyFill="1" applyBorder="1" applyAlignment="1">
      <alignment/>
    </xf>
    <xf numFmtId="6" fontId="7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7" fontId="20" fillId="0" borderId="0" xfId="0" applyNumberFormat="1" applyFont="1" applyAlignment="1">
      <alignment/>
    </xf>
    <xf numFmtId="195" fontId="0" fillId="0" borderId="0" xfId="0" applyNumberFormat="1" applyAlignment="1">
      <alignment/>
    </xf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44" fontId="0" fillId="2" borderId="0" xfId="17" applyFill="1" applyAlignment="1">
      <alignment horizontal="right"/>
    </xf>
    <xf numFmtId="179" fontId="0" fillId="2" borderId="0" xfId="17" applyNumberFormat="1" applyFill="1" applyAlignment="1">
      <alignment horizontal="right"/>
    </xf>
    <xf numFmtId="0" fontId="0" fillId="0" borderId="0" xfId="0" applyNumberFormat="1" applyFill="1" applyAlignment="1">
      <alignment/>
    </xf>
    <xf numFmtId="37" fontId="20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37" fontId="20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  <xf numFmtId="44" fontId="0" fillId="0" borderId="0" xfId="17" applyFill="1" applyAlignment="1">
      <alignment horizontal="right"/>
    </xf>
    <xf numFmtId="179" fontId="0" fillId="0" borderId="0" xfId="17" applyNumberFormat="1" applyFill="1" applyAlignment="1">
      <alignment horizontal="right"/>
    </xf>
    <xf numFmtId="7" fontId="0" fillId="0" borderId="0" xfId="0" applyNumberFormat="1" applyFill="1" applyAlignment="1">
      <alignment/>
    </xf>
    <xf numFmtId="183" fontId="0" fillId="0" borderId="0" xfId="17" applyNumberFormat="1" applyFill="1" applyAlignment="1">
      <alignment/>
    </xf>
    <xf numFmtId="14" fontId="0" fillId="0" borderId="4" xfId="0" applyNumberForma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183" fontId="0" fillId="0" borderId="4" xfId="17" applyNumberFormat="1" applyFill="1" applyBorder="1" applyAlignment="1">
      <alignment/>
    </xf>
    <xf numFmtId="37" fontId="0" fillId="0" borderId="5" xfId="0" applyNumberForma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83" fontId="0" fillId="0" borderId="0" xfId="17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44" fontId="0" fillId="0" borderId="0" xfId="17" applyFill="1" applyBorder="1" applyAlignment="1">
      <alignment horizontal="right"/>
    </xf>
    <xf numFmtId="179" fontId="0" fillId="0" borderId="0" xfId="17" applyNumberFormat="1" applyFill="1" applyBorder="1" applyAlignment="1">
      <alignment horizontal="right"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5" fontId="21" fillId="0" borderId="0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 horizontal="center"/>
    </xf>
    <xf numFmtId="44" fontId="0" fillId="2" borderId="0" xfId="17" applyFill="1" applyBorder="1" applyAlignment="1">
      <alignment horizontal="right"/>
    </xf>
    <xf numFmtId="179" fontId="0" fillId="2" borderId="0" xfId="17" applyNumberFormat="1" applyFill="1" applyBorder="1" applyAlignment="1">
      <alignment horizontal="right"/>
    </xf>
    <xf numFmtId="195" fontId="0" fillId="2" borderId="0" xfId="0" applyNumberFormat="1" applyFill="1" applyBorder="1" applyAlignment="1">
      <alignment/>
    </xf>
    <xf numFmtId="183" fontId="0" fillId="2" borderId="0" xfId="17" applyNumberFormat="1" applyFill="1" applyBorder="1" applyAlignment="1">
      <alignment/>
    </xf>
    <xf numFmtId="180" fontId="0" fillId="2" borderId="0" xfId="17" applyNumberFormat="1" applyFill="1" applyAlignment="1">
      <alignment horizontal="right"/>
    </xf>
    <xf numFmtId="180" fontId="0" fillId="0" borderId="0" xfId="17" applyNumberFormat="1" applyFill="1" applyBorder="1" applyAlignment="1">
      <alignment horizontal="right"/>
    </xf>
    <xf numFmtId="180" fontId="0" fillId="2" borderId="0" xfId="17" applyNumberFormat="1" applyFill="1" applyBorder="1" applyAlignment="1">
      <alignment horizontal="right"/>
    </xf>
    <xf numFmtId="37" fontId="0" fillId="0" borderId="0" xfId="0" applyNumberFormat="1" applyFill="1" applyAlignment="1">
      <alignment horizontal="center"/>
    </xf>
    <xf numFmtId="37" fontId="7" fillId="0" borderId="0" xfId="0" applyNumberFormat="1" applyFont="1" applyFill="1" applyAlignment="1" applyProtection="1">
      <alignment/>
      <protection/>
    </xf>
    <xf numFmtId="178" fontId="0" fillId="0" borderId="0" xfId="0" applyNumberFormat="1" applyFill="1" applyAlignment="1">
      <alignment/>
    </xf>
    <xf numFmtId="176" fontId="0" fillId="0" borderId="0" xfId="17" applyNumberFormat="1" applyFill="1" applyAlignment="1">
      <alignment horizontal="right"/>
    </xf>
    <xf numFmtId="176" fontId="0" fillId="0" borderId="0" xfId="0" applyNumberFormat="1" applyFill="1" applyAlignment="1">
      <alignment/>
    </xf>
    <xf numFmtId="37" fontId="7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6" fontId="0" fillId="0" borderId="0" xfId="0" applyNumberFormat="1" applyFont="1" applyFill="1" applyAlignment="1" applyProtection="1">
      <alignment/>
      <protection/>
    </xf>
    <xf numFmtId="14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44" fontId="0" fillId="3" borderId="0" xfId="17" applyFill="1" applyAlignment="1">
      <alignment horizontal="right"/>
    </xf>
    <xf numFmtId="179" fontId="0" fillId="3" borderId="0" xfId="17" applyNumberFormat="1" applyFill="1" applyAlignment="1">
      <alignment horizontal="right"/>
    </xf>
    <xf numFmtId="195" fontId="0" fillId="3" borderId="0" xfId="0" applyNumberFormat="1" applyFill="1" applyAlignment="1">
      <alignment/>
    </xf>
    <xf numFmtId="183" fontId="0" fillId="3" borderId="0" xfId="17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203" fontId="11" fillId="0" borderId="0" xfId="0" applyNumberFormat="1" applyFont="1" applyFill="1" applyAlignment="1">
      <alignment/>
    </xf>
    <xf numFmtId="5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183" fontId="7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/>
    </xf>
    <xf numFmtId="38" fontId="0" fillId="0" borderId="6" xfId="0" applyNumberFormat="1" applyFill="1" applyBorder="1" applyAlignment="1">
      <alignment/>
    </xf>
    <xf numFmtId="6" fontId="0" fillId="0" borderId="0" xfId="0" applyNumberFormat="1" applyFill="1" applyAlignment="1" applyProtection="1">
      <alignment/>
      <protection/>
    </xf>
    <xf numFmtId="6" fontId="0" fillId="0" borderId="7" xfId="0" applyNumberFormat="1" applyFill="1" applyBorder="1" applyAlignment="1">
      <alignment/>
    </xf>
    <xf numFmtId="6" fontId="0" fillId="0" borderId="0" xfId="0" applyNumberFormat="1" applyFont="1" applyFill="1" applyAlignment="1">
      <alignment/>
    </xf>
    <xf numFmtId="6" fontId="0" fillId="0" borderId="7" xfId="0" applyNumberFormat="1" applyFill="1" applyBorder="1" applyAlignment="1" applyProtection="1">
      <alignment/>
      <protection/>
    </xf>
    <xf numFmtId="0" fontId="8" fillId="0" borderId="0" xfId="0" applyFont="1" applyFill="1" applyAlignment="1">
      <alignment horizontal="centerContinuous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6" fontId="0" fillId="0" borderId="7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8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8" fontId="0" fillId="0" borderId="0" xfId="0" applyNumberForma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5" fontId="0" fillId="0" borderId="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6" fontId="0" fillId="0" borderId="10" xfId="0" applyNumberFormat="1" applyFill="1" applyBorder="1" applyAlignment="1">
      <alignment/>
    </xf>
    <xf numFmtId="6" fontId="0" fillId="0" borderId="6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6" fontId="0" fillId="0" borderId="13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178" fontId="0" fillId="0" borderId="15" xfId="0" applyNumberFormat="1" applyFill="1" applyBorder="1" applyAlignment="1">
      <alignment/>
    </xf>
    <xf numFmtId="6" fontId="0" fillId="0" borderId="15" xfId="0" applyNumberFormat="1" applyFill="1" applyBorder="1" applyAlignment="1">
      <alignment/>
    </xf>
    <xf numFmtId="6" fontId="0" fillId="0" borderId="16" xfId="0" applyNumberForma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178" fontId="7" fillId="0" borderId="0" xfId="0" applyNumberFormat="1" applyFont="1" applyFill="1" applyAlignment="1">
      <alignment/>
    </xf>
    <xf numFmtId="3" fontId="0" fillId="0" borderId="17" xfId="0" applyNumberFormat="1" applyFill="1" applyBorder="1" applyAlignment="1">
      <alignment/>
    </xf>
    <xf numFmtId="6" fontId="0" fillId="0" borderId="17" xfId="0" applyNumberFormat="1" applyFill="1" applyBorder="1" applyAlignment="1">
      <alignment/>
    </xf>
    <xf numFmtId="6" fontId="0" fillId="0" borderId="18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17" fontId="0" fillId="0" borderId="19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0" applyNumberFormat="1" applyFill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6" fontId="0" fillId="0" borderId="5" xfId="0" applyNumberFormat="1" applyFill="1" applyBorder="1" applyAlignment="1">
      <alignment/>
    </xf>
    <xf numFmtId="10" fontId="0" fillId="0" borderId="0" xfId="22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17" fontId="7" fillId="0" borderId="0" xfId="0" applyNumberFormat="1" applyFont="1" applyFill="1" applyAlignment="1" quotePrefix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80" fontId="0" fillId="0" borderId="0" xfId="17" applyNumberFormat="1" applyFill="1" applyAlignment="1">
      <alignment/>
    </xf>
    <xf numFmtId="187" fontId="0" fillId="0" borderId="0" xfId="0" applyNumberFormat="1" applyFill="1" applyAlignment="1">
      <alignment horizontal="center"/>
    </xf>
    <xf numFmtId="203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37" fontId="0" fillId="0" borderId="0" xfId="0" applyNumberFormat="1" applyFill="1" applyAlignment="1" applyProtection="1">
      <alignment horizontal="centerContinuous"/>
      <protection/>
    </xf>
    <xf numFmtId="39" fontId="0" fillId="0" borderId="0" xfId="0" applyNumberFormat="1" applyFill="1" applyAlignment="1" applyProtection="1">
      <alignment horizontal="centerContinuous"/>
      <protection/>
    </xf>
    <xf numFmtId="0" fontId="0" fillId="0" borderId="20" xfId="0" applyFill="1" applyBorder="1" applyAlignment="1">
      <alignment/>
    </xf>
    <xf numFmtId="37" fontId="7" fillId="0" borderId="0" xfId="0" applyNumberFormat="1" applyFont="1" applyFill="1" applyAlignment="1" applyProtection="1" quotePrefix="1">
      <alignment horizontal="centerContinuous"/>
      <protection locked="0"/>
    </xf>
    <xf numFmtId="176" fontId="0" fillId="0" borderId="0" xfId="0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0" fontId="0" fillId="0" borderId="7" xfId="0" applyFill="1" applyBorder="1" applyAlignment="1">
      <alignment horizontal="center"/>
    </xf>
    <xf numFmtId="37" fontId="0" fillId="0" borderId="7" xfId="0" applyNumberFormat="1" applyFill="1" applyBorder="1" applyAlignment="1" applyProtection="1">
      <alignment/>
      <protection/>
    </xf>
    <xf numFmtId="7" fontId="0" fillId="0" borderId="20" xfId="0" applyNumberFormat="1" applyFill="1" applyBorder="1" applyAlignment="1" applyProtection="1">
      <alignment/>
      <protection/>
    </xf>
    <xf numFmtId="0" fontId="8" fillId="0" borderId="3" xfId="0" applyFont="1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0" fillId="0" borderId="21" xfId="0" applyFill="1" applyBorder="1" applyAlignment="1">
      <alignment/>
    </xf>
    <xf numFmtId="187" fontId="0" fillId="0" borderId="0" xfId="0" applyNumberFormat="1" applyFont="1" applyFill="1" applyAlignment="1" applyProtection="1">
      <alignment horizontal="center"/>
      <protection locked="0"/>
    </xf>
    <xf numFmtId="0" fontId="0" fillId="0" borderId="3" xfId="0" applyFont="1" applyFill="1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0" fontId="8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 applyProtection="1">
      <alignment/>
      <protection locked="0"/>
    </xf>
    <xf numFmtId="6" fontId="0" fillId="0" borderId="0" xfId="15" applyNumberFormat="1" applyFont="1" applyFill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6" fontId="0" fillId="0" borderId="7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209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209" fontId="7" fillId="0" borderId="0" xfId="0" applyNumberFormat="1" applyFont="1" applyFill="1" applyAlignment="1">
      <alignment horizontal="center"/>
    </xf>
    <xf numFmtId="10" fontId="7" fillId="0" borderId="0" xfId="0" applyNumberFormat="1" applyFont="1" applyFill="1" applyAlignment="1">
      <alignment/>
    </xf>
    <xf numFmtId="203" fontId="0" fillId="0" borderId="0" xfId="0" applyNumberFormat="1" applyFill="1" applyAlignment="1">
      <alignment/>
    </xf>
    <xf numFmtId="37" fontId="7" fillId="4" borderId="0" xfId="0" applyNumberFormat="1" applyFont="1" applyFill="1" applyAlignment="1">
      <alignment/>
    </xf>
    <xf numFmtId="37" fontId="7" fillId="4" borderId="1" xfId="0" applyNumberFormat="1" applyFont="1" applyFill="1" applyBorder="1" applyAlignment="1">
      <alignment/>
    </xf>
    <xf numFmtId="6" fontId="7" fillId="0" borderId="0" xfId="0" applyNumberFormat="1" applyFont="1" applyFill="1" applyAlignment="1">
      <alignment/>
    </xf>
    <xf numFmtId="37" fontId="7" fillId="0" borderId="0" xfId="0" applyNumberFormat="1" applyFont="1" applyFill="1" applyBorder="1" applyAlignment="1">
      <alignment/>
    </xf>
    <xf numFmtId="10" fontId="7" fillId="0" borderId="0" xfId="22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37" fontId="7" fillId="5" borderId="0" xfId="0" applyNumberFormat="1" applyFont="1" applyFill="1" applyBorder="1" applyAlignment="1">
      <alignment/>
    </xf>
    <xf numFmtId="6" fontId="7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3" fontId="27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right"/>
      <protection/>
    </xf>
    <xf numFmtId="0" fontId="8" fillId="0" borderId="0" xfId="0" applyFont="1" applyFill="1" applyAlignment="1" applyProtection="1" quotePrefix="1">
      <alignment horizontal="right"/>
      <protection/>
    </xf>
    <xf numFmtId="0" fontId="0" fillId="0" borderId="0" xfId="0" applyFill="1" applyBorder="1" applyAlignment="1">
      <alignment horizontal="right"/>
    </xf>
    <xf numFmtId="178" fontId="0" fillId="0" borderId="0" xfId="17" applyNumberFormat="1" applyFill="1" applyBorder="1" applyAlignment="1" applyProtection="1">
      <alignment horizontal="right"/>
      <protection/>
    </xf>
    <xf numFmtId="0" fontId="28" fillId="0" borderId="22" xfId="0" applyFont="1" applyFill="1" applyBorder="1" applyAlignment="1">
      <alignment horizontal="center"/>
    </xf>
    <xf numFmtId="0" fontId="28" fillId="0" borderId="23" xfId="0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>
      <alignment horizontal="right"/>
      <protection/>
    </xf>
    <xf numFmtId="0" fontId="28" fillId="0" borderId="24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25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right"/>
    </xf>
    <xf numFmtId="0" fontId="28" fillId="0" borderId="26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horizontal="center"/>
      <protection/>
    </xf>
    <xf numFmtId="178" fontId="28" fillId="0" borderId="0" xfId="17" applyNumberFormat="1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178" fontId="28" fillId="0" borderId="0" xfId="17" applyNumberFormat="1" applyFont="1" applyFill="1" applyBorder="1" applyAlignment="1" applyProtection="1">
      <alignment horizontal="right"/>
      <protection/>
    </xf>
    <xf numFmtId="178" fontId="28" fillId="0" borderId="26" xfId="0" applyNumberFormat="1" applyFont="1" applyFill="1" applyBorder="1" applyAlignment="1" applyProtection="1">
      <alignment/>
      <protection/>
    </xf>
    <xf numFmtId="178" fontId="28" fillId="0" borderId="1" xfId="17" applyNumberFormat="1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8" fillId="0" borderId="27" xfId="0" applyFont="1" applyFill="1" applyBorder="1" applyAlignment="1">
      <alignment horizontal="center"/>
    </xf>
    <xf numFmtId="0" fontId="28" fillId="0" borderId="1" xfId="0" applyFont="1" applyFill="1" applyBorder="1" applyAlignment="1" applyProtection="1">
      <alignment/>
      <protection/>
    </xf>
    <xf numFmtId="0" fontId="28" fillId="0" borderId="1" xfId="0" applyFont="1" applyFill="1" applyBorder="1" applyAlignment="1">
      <alignment/>
    </xf>
    <xf numFmtId="0" fontId="28" fillId="0" borderId="1" xfId="0" applyFont="1" applyFill="1" applyBorder="1" applyAlignment="1" applyProtection="1">
      <alignment horizontal="right"/>
      <protection/>
    </xf>
    <xf numFmtId="0" fontId="28" fillId="0" borderId="28" xfId="0" applyFont="1" applyFill="1" applyBorder="1" applyAlignment="1" applyProtection="1">
      <alignment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right"/>
      <protection/>
    </xf>
    <xf numFmtId="17" fontId="10" fillId="0" borderId="23" xfId="0" applyNumberFormat="1" applyFont="1" applyFill="1" applyBorder="1" applyAlignment="1" applyProtection="1" quotePrefix="1">
      <alignment horizontal="center"/>
      <protection/>
    </xf>
    <xf numFmtId="17" fontId="10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/>
    </xf>
    <xf numFmtId="17" fontId="10" fillId="0" borderId="1" xfId="0" applyNumberFormat="1" applyFont="1" applyFill="1" applyBorder="1" applyAlignment="1" applyProtection="1">
      <alignment horizontal="center"/>
      <protection/>
    </xf>
    <xf numFmtId="178" fontId="28" fillId="0" borderId="1" xfId="17" applyNumberFormat="1" applyFont="1" applyFill="1" applyBorder="1" applyAlignment="1" applyProtection="1">
      <alignment horizontal="right"/>
      <protection/>
    </xf>
    <xf numFmtId="0" fontId="28" fillId="0" borderId="29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Continuous"/>
      <protection/>
    </xf>
    <xf numFmtId="0" fontId="28" fillId="0" borderId="3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28" fillId="0" borderId="9" xfId="0" applyFont="1" applyFill="1" applyBorder="1" applyAlignment="1" applyProtection="1">
      <alignment/>
      <protection/>
    </xf>
    <xf numFmtId="0" fontId="28" fillId="0" borderId="9" xfId="0" applyFont="1" applyFill="1" applyBorder="1" applyAlignment="1" applyProtection="1">
      <alignment horizontal="centerContinuous"/>
      <protection/>
    </xf>
    <xf numFmtId="0" fontId="28" fillId="0" borderId="30" xfId="0" applyFont="1" applyFill="1" applyBorder="1" applyAlignment="1" applyProtection="1">
      <alignment horizontal="centerContinuous"/>
      <protection/>
    </xf>
    <xf numFmtId="178" fontId="28" fillId="0" borderId="0" xfId="0" applyNumberFormat="1" applyFont="1" applyFill="1" applyAlignment="1" applyProtection="1">
      <alignment/>
      <protection/>
    </xf>
    <xf numFmtId="0" fontId="31" fillId="0" borderId="26" xfId="0" applyFont="1" applyFill="1" applyBorder="1" applyAlignment="1" applyProtection="1">
      <alignment horizontal="centerContinuous"/>
      <protection/>
    </xf>
    <xf numFmtId="0" fontId="28" fillId="0" borderId="27" xfId="0" applyFont="1" applyFill="1" applyBorder="1" applyAlignment="1" applyProtection="1">
      <alignment/>
      <protection/>
    </xf>
    <xf numFmtId="0" fontId="4" fillId="0" borderId="0" xfId="21" applyFill="1">
      <alignment/>
      <protection/>
    </xf>
    <xf numFmtId="0" fontId="33" fillId="0" borderId="0" xfId="21" applyFont="1" applyFill="1">
      <alignment/>
      <protection/>
    </xf>
    <xf numFmtId="0" fontId="8" fillId="0" borderId="0" xfId="21" applyFont="1" applyFill="1" applyAlignment="1">
      <alignment horizontal="center"/>
      <protection/>
    </xf>
    <xf numFmtId="0" fontId="4" fillId="0" borderId="0" xfId="21" applyFill="1" applyAlignment="1">
      <alignment horizontal="center"/>
      <protection/>
    </xf>
    <xf numFmtId="0" fontId="4" fillId="0" borderId="1" xfId="21" applyFill="1" applyBorder="1" applyAlignment="1">
      <alignment horizontal="center"/>
      <protection/>
    </xf>
    <xf numFmtId="0" fontId="4" fillId="0" borderId="0" xfId="21" applyFill="1" applyAlignment="1">
      <alignment horizontal="left"/>
      <protection/>
    </xf>
    <xf numFmtId="6" fontId="4" fillId="0" borderId="0" xfId="21" applyNumberFormat="1" applyFill="1">
      <alignment/>
      <protection/>
    </xf>
    <xf numFmtId="187" fontId="4" fillId="0" borderId="0" xfId="21" applyNumberFormat="1" applyFill="1">
      <alignment/>
      <protection/>
    </xf>
    <xf numFmtId="0" fontId="4" fillId="0" borderId="0" xfId="21" applyFill="1" applyBorder="1" applyAlignment="1">
      <alignment horizontal="center"/>
      <protection/>
    </xf>
    <xf numFmtId="0" fontId="4" fillId="0" borderId="0" xfId="21" applyFill="1" applyBorder="1">
      <alignment/>
      <protection/>
    </xf>
    <xf numFmtId="187" fontId="4" fillId="0" borderId="0" xfId="21" applyNumberFormat="1" applyFill="1" applyBorder="1">
      <alignment/>
      <protection/>
    </xf>
    <xf numFmtId="10" fontId="4" fillId="0" borderId="0" xfId="22" applyNumberFormat="1" applyFill="1" applyBorder="1" applyAlignment="1">
      <alignment/>
    </xf>
    <xf numFmtId="6" fontId="4" fillId="0" borderId="0" xfId="21" applyNumberForma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/>
      <protection/>
    </xf>
    <xf numFmtId="0" fontId="34" fillId="0" borderId="0" xfId="0" applyFont="1" applyFill="1" applyAlignment="1">
      <alignment/>
    </xf>
    <xf numFmtId="205" fontId="35" fillId="0" borderId="0" xfId="22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187" fontId="22" fillId="0" borderId="0" xfId="21" applyNumberFormat="1" applyFont="1" applyFill="1">
      <alignment/>
      <protection/>
    </xf>
    <xf numFmtId="219" fontId="0" fillId="0" borderId="0" xfId="0" applyNumberFormat="1" applyFont="1" applyFill="1" applyAlignment="1">
      <alignment horizontal="center"/>
    </xf>
    <xf numFmtId="219" fontId="4" fillId="0" borderId="0" xfId="21" applyNumberFormat="1" applyFill="1" applyAlignment="1">
      <alignment horizontal="center"/>
      <protection/>
    </xf>
    <xf numFmtId="187" fontId="8" fillId="0" borderId="0" xfId="0" applyNumberFormat="1" applyFont="1" applyFill="1" applyBorder="1" applyAlignment="1" applyProtection="1" quotePrefix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8" fillId="0" borderId="7" xfId="0" applyNumberFormat="1" applyFont="1" applyFill="1" applyBorder="1" applyAlignment="1" applyProtection="1" quotePrefix="1">
      <alignment horizontal="center"/>
      <protection/>
    </xf>
    <xf numFmtId="6" fontId="0" fillId="0" borderId="10" xfId="0" applyNumberFormat="1" applyFont="1" applyFill="1" applyBorder="1" applyAlignment="1">
      <alignment/>
    </xf>
    <xf numFmtId="6" fontId="0" fillId="0" borderId="6" xfId="0" applyNumberFormat="1" applyFont="1" applyFill="1" applyBorder="1" applyAlignment="1">
      <alignment/>
    </xf>
    <xf numFmtId="6" fontId="0" fillId="0" borderId="11" xfId="0" applyNumberFormat="1" applyFont="1" applyFill="1" applyBorder="1" applyAlignment="1">
      <alignment/>
    </xf>
    <xf numFmtId="6" fontId="0" fillId="0" borderId="12" xfId="0" applyNumberFormat="1" applyFont="1" applyFill="1" applyBorder="1" applyAlignment="1">
      <alignment/>
    </xf>
    <xf numFmtId="8" fontId="0" fillId="0" borderId="0" xfId="0" applyNumberFormat="1" applyFont="1" applyFill="1" applyAlignment="1">
      <alignment/>
    </xf>
    <xf numFmtId="6" fontId="0" fillId="0" borderId="1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87" fontId="7" fillId="0" borderId="0" xfId="0" applyNumberFormat="1" applyFont="1" applyFill="1" applyAlignment="1" quotePrefix="1">
      <alignment/>
    </xf>
    <xf numFmtId="187" fontId="0" fillId="0" borderId="0" xfId="0" applyNumberFormat="1" applyFill="1" applyAlignment="1">
      <alignment/>
    </xf>
    <xf numFmtId="0" fontId="8" fillId="0" borderId="9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178" fontId="7" fillId="0" borderId="0" xfId="0" applyNumberFormat="1" applyFont="1" applyFill="1" applyAlignment="1" applyProtection="1">
      <alignment/>
      <protection locked="0"/>
    </xf>
    <xf numFmtId="0" fontId="0" fillId="0" borderId="30" xfId="0" applyFill="1" applyBorder="1" applyAlignment="1">
      <alignment horizontal="centerContinuous"/>
    </xf>
    <xf numFmtId="6" fontId="0" fillId="0" borderId="1" xfId="0" applyNumberFormat="1" applyFill="1" applyBorder="1" applyAlignment="1">
      <alignment/>
    </xf>
    <xf numFmtId="37" fontId="5" fillId="0" borderId="0" xfId="0" applyNumberFormat="1" applyFont="1" applyFill="1" applyAlignment="1" applyProtection="1">
      <alignment/>
      <protection locked="0"/>
    </xf>
    <xf numFmtId="0" fontId="0" fillId="0" borderId="0" xfId="0" applyFill="1" applyBorder="1" applyAlignment="1">
      <alignment horizontal="centerContinuous"/>
    </xf>
    <xf numFmtId="6" fontId="7" fillId="0" borderId="1" xfId="0" applyNumberFormat="1" applyFont="1" applyFill="1" applyBorder="1" applyAlignment="1">
      <alignment/>
    </xf>
    <xf numFmtId="219" fontId="7" fillId="0" borderId="0" xfId="0" applyNumberFormat="1" applyFont="1" applyFill="1" applyAlignment="1">
      <alignment horizontal="center"/>
    </xf>
    <xf numFmtId="203" fontId="7" fillId="0" borderId="0" xfId="0" applyNumberFormat="1" applyFont="1" applyFill="1" applyAlignment="1">
      <alignment/>
    </xf>
    <xf numFmtId="187" fontId="0" fillId="0" borderId="0" xfId="0" applyNumberFormat="1" applyFont="1" applyFill="1" applyAlignment="1" quotePrefix="1">
      <alignment/>
    </xf>
    <xf numFmtId="0" fontId="9" fillId="0" borderId="3" xfId="0" applyFont="1" applyFill="1" applyBorder="1" applyAlignment="1" applyProtection="1" quotePrefix="1">
      <alignment horizontal="centerContinuous"/>
      <protection locked="0"/>
    </xf>
    <xf numFmtId="0" fontId="0" fillId="0" borderId="9" xfId="0" applyFont="1" applyFill="1" applyBorder="1" applyAlignment="1">
      <alignment horizontal="centerContinuous"/>
    </xf>
    <xf numFmtId="16" fontId="9" fillId="0" borderId="0" xfId="0" applyNumberFormat="1" applyFont="1" applyFill="1" applyAlignment="1" applyProtection="1" quotePrefix="1">
      <alignment horizontal="centerContinuous"/>
      <protection locked="0"/>
    </xf>
    <xf numFmtId="0" fontId="8" fillId="0" borderId="2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6" fontId="0" fillId="0" borderId="9" xfId="0" applyNumberFormat="1" applyFont="1" applyFill="1" applyBorder="1" applyAlignment="1">
      <alignment/>
    </xf>
    <xf numFmtId="178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6" fontId="0" fillId="0" borderId="0" xfId="17" applyNumberFormat="1" applyFont="1" applyFill="1" applyAlignment="1" applyProtection="1">
      <alignment/>
      <protection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 horizontal="left"/>
    </xf>
    <xf numFmtId="37" fontId="7" fillId="0" borderId="0" xfId="0" applyNumberFormat="1" applyFont="1" applyFill="1" applyAlignment="1" applyProtection="1">
      <alignment horizontal="right"/>
      <protection locked="0"/>
    </xf>
    <xf numFmtId="0" fontId="0" fillId="0" borderId="7" xfId="0" applyFont="1" applyFill="1" applyBorder="1" applyAlignment="1">
      <alignment horizontal="right"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6" fontId="7" fillId="0" borderId="0" xfId="0" applyNumberFormat="1" applyFont="1" applyFill="1" applyAlignment="1" applyProtection="1">
      <alignment horizontal="right"/>
      <protection locked="0"/>
    </xf>
    <xf numFmtId="6" fontId="0" fillId="0" borderId="7" xfId="0" applyNumberFormat="1" applyFont="1" applyFill="1" applyBorder="1" applyAlignment="1">
      <alignment horizontal="right"/>
    </xf>
    <xf numFmtId="6" fontId="0" fillId="0" borderId="0" xfId="0" applyNumberFormat="1" applyFont="1" applyFill="1" applyAlignment="1" applyProtection="1">
      <alignment horizontal="right"/>
      <protection/>
    </xf>
    <xf numFmtId="178" fontId="0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 applyProtection="1">
      <alignment horizontal="right"/>
      <protection locked="0"/>
    </xf>
    <xf numFmtId="6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 applyProtection="1">
      <alignment horizontal="right"/>
      <protection/>
    </xf>
    <xf numFmtId="178" fontId="0" fillId="0" borderId="0" xfId="17" applyNumberFormat="1" applyFont="1" applyFill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6" fontId="0" fillId="0" borderId="9" xfId="0" applyNumberFormat="1" applyFont="1" applyFill="1" applyBorder="1" applyAlignment="1">
      <alignment horizontal="right"/>
    </xf>
    <xf numFmtId="6" fontId="7" fillId="0" borderId="9" xfId="0" applyNumberFormat="1" applyFont="1" applyFill="1" applyBorder="1" applyAlignment="1">
      <alignment horizontal="right"/>
    </xf>
    <xf numFmtId="6" fontId="7" fillId="0" borderId="0" xfId="0" applyNumberFormat="1" applyFont="1" applyFill="1" applyAlignment="1">
      <alignment horizontal="right"/>
    </xf>
    <xf numFmtId="17" fontId="29" fillId="0" borderId="23" xfId="0" applyNumberFormat="1" applyFont="1" applyFill="1" applyBorder="1" applyAlignment="1" applyProtection="1">
      <alignment horizontal="center"/>
      <protection/>
    </xf>
    <xf numFmtId="17" fontId="29" fillId="0" borderId="0" xfId="0" applyNumberFormat="1" applyFont="1" applyFill="1" applyBorder="1" applyAlignment="1" applyProtection="1" quotePrefix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1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applyProtection="1">
      <alignment/>
      <protection/>
    </xf>
    <xf numFmtId="178" fontId="30" fillId="0" borderId="0" xfId="17" applyNumberFormat="1" applyFont="1" applyFill="1" applyBorder="1" applyAlignment="1" applyProtection="1">
      <alignment horizontal="right"/>
      <protection locked="0"/>
    </xf>
    <xf numFmtId="178" fontId="30" fillId="0" borderId="0" xfId="17" applyNumberFormat="1" applyFont="1" applyFill="1" applyBorder="1" applyAlignment="1" applyProtection="1">
      <alignment horizontal="right"/>
      <protection/>
    </xf>
    <xf numFmtId="15" fontId="7" fillId="0" borderId="0" xfId="0" applyNumberFormat="1" applyFont="1" applyFill="1" applyAlignment="1" quotePrefix="1">
      <alignment/>
    </xf>
    <xf numFmtId="15" fontId="0" fillId="0" borderId="0" xfId="0" applyNumberFormat="1" applyFill="1" applyAlignment="1">
      <alignment/>
    </xf>
    <xf numFmtId="0" fontId="0" fillId="0" borderId="16" xfId="0" applyNumberFormat="1" applyBorder="1" applyAlignment="1">
      <alignment horizontal="center"/>
    </xf>
    <xf numFmtId="17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176" fontId="0" fillId="0" borderId="0" xfId="17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187" fontId="16" fillId="0" borderId="0" xfId="0" applyNumberFormat="1" applyFont="1" applyFill="1" applyAlignment="1" quotePrefix="1">
      <alignment horizontal="center"/>
    </xf>
    <xf numFmtId="187" fontId="16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21" applyFont="1" applyFill="1" applyAlignment="1">
      <alignment horizontal="center"/>
      <protection/>
    </xf>
    <xf numFmtId="0" fontId="33" fillId="0" borderId="0" xfId="21" applyFont="1" applyFill="1" applyAlignment="1">
      <alignment horizontal="center"/>
      <protection/>
    </xf>
    <xf numFmtId="187" fontId="36" fillId="0" borderId="0" xfId="21" applyNumberFormat="1" applyFont="1" applyFill="1" applyBorder="1" applyAlignment="1">
      <alignment/>
      <protection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31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17" fillId="0" borderId="0" xfId="0" applyNumberFormat="1" applyFont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6" fontId="0" fillId="0" borderId="0" xfId="17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Ohio Contract Storage SETTLEMENT Exhibit C - 4 pages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O309"/>
  <sheetViews>
    <sheetView tabSelected="1" zoomScale="55" zoomScaleNormal="55" workbookViewId="0" topLeftCell="A1">
      <selection activeCell="S31" sqref="S31"/>
    </sheetView>
  </sheetViews>
  <sheetFormatPr defaultColWidth="9.77734375" defaultRowHeight="15"/>
  <cols>
    <col min="1" max="1" width="3.99609375" style="27" customWidth="1"/>
    <col min="2" max="2" width="10.77734375" style="3" customWidth="1"/>
    <col min="3" max="3" width="5.77734375" style="3" customWidth="1"/>
    <col min="4" max="4" width="19.77734375" style="3" customWidth="1"/>
    <col min="5" max="5" width="33.10546875" style="3" customWidth="1"/>
    <col min="6" max="6" width="1.88671875" style="3" hidden="1" customWidth="1"/>
    <col min="7" max="7" width="14.6640625" style="3" bestFit="1" customWidth="1"/>
    <col min="8" max="8" width="1.66796875" style="3" customWidth="1"/>
    <col min="9" max="9" width="18.3359375" style="3" bestFit="1" customWidth="1"/>
    <col min="10" max="10" width="1.66796875" style="3" customWidth="1"/>
    <col min="11" max="11" width="14.88671875" style="3" bestFit="1" customWidth="1"/>
    <col min="12" max="12" width="1.77734375" style="3" customWidth="1"/>
    <col min="13" max="13" width="10.99609375" style="120" customWidth="1"/>
    <col min="14" max="14" width="1.88671875" style="3" customWidth="1"/>
    <col min="15" max="15" width="3.10546875" style="13" customWidth="1"/>
    <col min="16" max="16384" width="9.77734375" style="3" customWidth="1"/>
  </cols>
  <sheetData>
    <row r="1" spans="2:15" ht="15.75"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210"/>
      <c r="N1" s="113"/>
      <c r="O1" s="115"/>
    </row>
    <row r="2" spans="2:15" ht="15.75">
      <c r="B2" s="109" t="s">
        <v>393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211"/>
      <c r="N2" s="113"/>
      <c r="O2" s="115"/>
    </row>
    <row r="3" spans="2:15" ht="15.75">
      <c r="B3" s="112" t="s">
        <v>49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210"/>
      <c r="N3" s="113"/>
      <c r="O3" s="115"/>
    </row>
    <row r="4" spans="2:15" ht="15.75">
      <c r="B4" s="112" t="s">
        <v>48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210"/>
      <c r="N4" s="113"/>
      <c r="O4" s="115"/>
    </row>
    <row r="5" spans="2:15" ht="15.75">
      <c r="B5" s="112" t="s">
        <v>50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210"/>
      <c r="N5" s="113"/>
      <c r="O5" s="115"/>
    </row>
    <row r="6" spans="2:15" ht="15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210"/>
      <c r="N6" s="114"/>
      <c r="O6" s="115"/>
    </row>
    <row r="7" spans="1:15" ht="15.75">
      <c r="A7" s="115"/>
      <c r="B7" s="117" t="s">
        <v>58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208"/>
      <c r="N7" s="115"/>
      <c r="O7" s="115"/>
    </row>
    <row r="8" spans="1:15" s="219" customFormat="1" ht="18">
      <c r="A8" s="214"/>
      <c r="B8" s="215"/>
      <c r="C8" s="215"/>
      <c r="D8" s="215"/>
      <c r="E8" s="215"/>
      <c r="F8" s="215"/>
      <c r="G8" s="333" t="s">
        <v>154</v>
      </c>
      <c r="H8" s="215"/>
      <c r="I8" s="333" t="s">
        <v>154</v>
      </c>
      <c r="J8" s="215"/>
      <c r="K8" s="333" t="s">
        <v>154</v>
      </c>
      <c r="L8" s="215"/>
      <c r="M8" s="216"/>
      <c r="N8" s="217"/>
      <c r="O8" s="218"/>
    </row>
    <row r="9" spans="1:15" s="219" customFormat="1" ht="18">
      <c r="A9" s="220"/>
      <c r="B9" s="221"/>
      <c r="C9" s="218"/>
      <c r="D9" s="218"/>
      <c r="E9" s="218"/>
      <c r="F9" s="218"/>
      <c r="G9" s="334" t="s">
        <v>390</v>
      </c>
      <c r="H9" s="335"/>
      <c r="I9" s="334" t="s">
        <v>391</v>
      </c>
      <c r="J9" s="335"/>
      <c r="K9" s="334" t="s">
        <v>392</v>
      </c>
      <c r="L9" s="218"/>
      <c r="M9" s="222"/>
      <c r="N9" s="223"/>
      <c r="O9" s="218"/>
    </row>
    <row r="10" spans="1:15" s="219" customFormat="1" ht="18">
      <c r="A10" s="220"/>
      <c r="B10" s="218"/>
      <c r="C10" s="218"/>
      <c r="D10" s="218"/>
      <c r="E10" s="218"/>
      <c r="F10" s="218"/>
      <c r="G10" s="224" t="s">
        <v>305</v>
      </c>
      <c r="H10" s="218"/>
      <c r="I10" s="224" t="s">
        <v>305</v>
      </c>
      <c r="J10" s="218"/>
      <c r="K10" s="224" t="s">
        <v>305</v>
      </c>
      <c r="L10" s="218"/>
      <c r="M10" s="222"/>
      <c r="N10" s="223"/>
      <c r="O10" s="218"/>
    </row>
    <row r="11" spans="1:15" s="219" customFormat="1" ht="18">
      <c r="A11" s="220">
        <v>1</v>
      </c>
      <c r="B11" s="218" t="s">
        <v>59</v>
      </c>
      <c r="C11" s="218"/>
      <c r="D11" s="218"/>
      <c r="E11" s="218"/>
      <c r="F11" s="218"/>
      <c r="G11" s="225">
        <v>10.138</v>
      </c>
      <c r="H11" s="226"/>
      <c r="I11" s="225">
        <v>9.7535</v>
      </c>
      <c r="J11" s="226"/>
      <c r="K11" s="225">
        <v>9.4329</v>
      </c>
      <c r="L11" s="218"/>
      <c r="M11" s="227"/>
      <c r="N11" s="228"/>
      <c r="O11" s="218"/>
    </row>
    <row r="12" spans="1:15" s="219" customFormat="1" ht="18">
      <c r="A12" s="220">
        <v>2</v>
      </c>
      <c r="B12" s="218" t="s">
        <v>61</v>
      </c>
      <c r="C12" s="218"/>
      <c r="D12" s="218"/>
      <c r="E12" s="218"/>
      <c r="F12" s="218"/>
      <c r="G12" s="225">
        <v>-0.0021</v>
      </c>
      <c r="H12" s="226"/>
      <c r="I12" s="225">
        <v>-0.0021</v>
      </c>
      <c r="J12" s="226"/>
      <c r="K12" s="225">
        <v>-0.0021</v>
      </c>
      <c r="L12" s="218"/>
      <c r="M12" s="227"/>
      <c r="N12" s="223"/>
      <c r="O12" s="218"/>
    </row>
    <row r="13" spans="1:15" s="219" customFormat="1" ht="18">
      <c r="A13" s="220">
        <v>3</v>
      </c>
      <c r="B13" s="218" t="s">
        <v>62</v>
      </c>
      <c r="C13" s="218"/>
      <c r="D13" s="218"/>
      <c r="E13" s="218"/>
      <c r="F13" s="218"/>
      <c r="G13" s="229">
        <v>-0.0562</v>
      </c>
      <c r="H13" s="226"/>
      <c r="I13" s="229">
        <v>-0.0562</v>
      </c>
      <c r="J13" s="226"/>
      <c r="K13" s="229">
        <v>-0.0562</v>
      </c>
      <c r="L13" s="218"/>
      <c r="M13" s="227"/>
      <c r="N13" s="223"/>
      <c r="O13" s="218"/>
    </row>
    <row r="14" spans="1:15" s="219" customFormat="1" ht="18">
      <c r="A14" s="220">
        <v>4</v>
      </c>
      <c r="B14" s="218" t="s">
        <v>322</v>
      </c>
      <c r="C14" s="218"/>
      <c r="D14" s="218"/>
      <c r="E14" s="218"/>
      <c r="F14" s="218"/>
      <c r="G14" s="225">
        <v>10.0797</v>
      </c>
      <c r="H14" s="226"/>
      <c r="I14" s="225">
        <v>9.6952</v>
      </c>
      <c r="J14" s="226"/>
      <c r="K14" s="225">
        <v>9.3746</v>
      </c>
      <c r="L14" s="218"/>
      <c r="M14" s="227"/>
      <c r="N14" s="223"/>
      <c r="O14" s="218"/>
    </row>
    <row r="15" spans="1:15" s="219" customFormat="1" ht="18">
      <c r="A15" s="220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30"/>
      <c r="N15" s="223"/>
      <c r="O15" s="218"/>
    </row>
    <row r="16" spans="1:15" s="219" customFormat="1" ht="18">
      <c r="A16" s="220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30"/>
      <c r="N16" s="223"/>
      <c r="O16" s="218"/>
    </row>
    <row r="17" spans="1:15" s="219" customFormat="1" ht="18">
      <c r="A17" s="253" t="s">
        <v>63</v>
      </c>
      <c r="B17" s="233"/>
      <c r="C17" s="232"/>
      <c r="D17" s="232"/>
      <c r="E17" s="336" t="s">
        <v>394</v>
      </c>
      <c r="F17" s="232"/>
      <c r="G17" s="233"/>
      <c r="H17" s="232"/>
      <c r="I17" s="233"/>
      <c r="J17" s="232"/>
      <c r="K17" s="232"/>
      <c r="L17" s="232"/>
      <c r="M17" s="234"/>
      <c r="N17" s="235"/>
      <c r="O17" s="218"/>
    </row>
    <row r="18" spans="1:15" s="219" customFormat="1" ht="18">
      <c r="A18" s="236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8"/>
      <c r="N18" s="237"/>
      <c r="O18" s="218"/>
    </row>
    <row r="19" spans="1:15" s="219" customFormat="1" ht="18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8"/>
      <c r="N19" s="237"/>
      <c r="O19" s="218"/>
    </row>
    <row r="20" spans="1:15" s="219" customFormat="1" ht="18">
      <c r="A20" s="236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8"/>
      <c r="N20" s="237"/>
      <c r="O20" s="218"/>
    </row>
    <row r="21" spans="1:15" s="219" customFormat="1" ht="18">
      <c r="A21" s="221"/>
      <c r="B21" s="221" t="s">
        <v>54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30"/>
      <c r="N21" s="218"/>
      <c r="O21" s="218"/>
    </row>
    <row r="22" spans="1:15" s="219" customFormat="1" ht="18">
      <c r="A22" s="214"/>
      <c r="B22" s="215"/>
      <c r="C22" s="215"/>
      <c r="D22" s="215"/>
      <c r="E22" s="215"/>
      <c r="F22" s="215"/>
      <c r="G22" s="239" t="s">
        <v>154</v>
      </c>
      <c r="H22" s="215"/>
      <c r="I22" s="239" t="s">
        <v>154</v>
      </c>
      <c r="J22" s="215"/>
      <c r="K22" s="239" t="s">
        <v>154</v>
      </c>
      <c r="L22" s="215"/>
      <c r="M22" s="216"/>
      <c r="N22" s="217"/>
      <c r="O22" s="218"/>
    </row>
    <row r="23" spans="1:15" s="219" customFormat="1" ht="18">
      <c r="A23" s="220"/>
      <c r="B23" s="221"/>
      <c r="C23" s="218"/>
      <c r="D23" s="218"/>
      <c r="E23" s="218"/>
      <c r="F23" s="218"/>
      <c r="G23" s="240" t="s">
        <v>390</v>
      </c>
      <c r="H23" s="221"/>
      <c r="I23" s="240" t="s">
        <v>391</v>
      </c>
      <c r="J23" s="221"/>
      <c r="K23" s="240" t="s">
        <v>392</v>
      </c>
      <c r="L23" s="218"/>
      <c r="M23" s="230"/>
      <c r="N23" s="223"/>
      <c r="O23" s="218"/>
    </row>
    <row r="24" spans="1:15" s="219" customFormat="1" ht="18">
      <c r="A24" s="220"/>
      <c r="B24" s="241"/>
      <c r="C24" s="241"/>
      <c r="D24" s="241"/>
      <c r="E24" s="218"/>
      <c r="F24" s="218"/>
      <c r="G24" s="242" t="s">
        <v>305</v>
      </c>
      <c r="H24" s="221"/>
      <c r="I24" s="242" t="s">
        <v>305</v>
      </c>
      <c r="J24" s="221"/>
      <c r="K24" s="242" t="s">
        <v>305</v>
      </c>
      <c r="L24" s="218"/>
      <c r="M24" s="222"/>
      <c r="N24" s="223"/>
      <c r="O24" s="218"/>
    </row>
    <row r="25" spans="1:15" s="219" customFormat="1" ht="18">
      <c r="A25" s="231">
        <v>5</v>
      </c>
      <c r="B25" s="232" t="s">
        <v>246</v>
      </c>
      <c r="C25" s="232"/>
      <c r="D25" s="232"/>
      <c r="E25" s="232"/>
      <c r="F25" s="232"/>
      <c r="G25" s="229">
        <v>10.138</v>
      </c>
      <c r="H25" s="233"/>
      <c r="I25" s="229">
        <v>9.7535</v>
      </c>
      <c r="J25" s="232"/>
      <c r="K25" s="229">
        <v>9.4329</v>
      </c>
      <c r="L25" s="232"/>
      <c r="M25" s="243"/>
      <c r="N25" s="235"/>
      <c r="O25" s="218"/>
    </row>
    <row r="26" spans="1:15" s="219" customFormat="1" ht="18">
      <c r="A26" s="236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8"/>
      <c r="N26" s="237"/>
      <c r="O26" s="218"/>
    </row>
    <row r="27" spans="1:15" s="219" customFormat="1" ht="18">
      <c r="A27" s="23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8" t="s">
        <v>5</v>
      </c>
      <c r="N27" s="237"/>
      <c r="O27" s="218"/>
    </row>
    <row r="28" spans="1:15" s="219" customFormat="1" ht="18">
      <c r="A28" s="236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8"/>
      <c r="N28" s="237"/>
      <c r="O28" s="218"/>
    </row>
    <row r="29" spans="1:15" s="219" customFormat="1" ht="18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/>
      <c r="N29" s="237"/>
      <c r="O29" s="218"/>
    </row>
    <row r="30" spans="1:15" s="219" customFormat="1" ht="18">
      <c r="A30" s="221"/>
      <c r="B30" s="221" t="s">
        <v>56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30"/>
      <c r="N30" s="218"/>
      <c r="O30" s="218"/>
    </row>
    <row r="31" spans="1:15" s="219" customFormat="1" ht="18">
      <c r="A31" s="214"/>
      <c r="B31" s="215"/>
      <c r="C31" s="215"/>
      <c r="D31" s="215"/>
      <c r="E31" s="215"/>
      <c r="F31" s="215"/>
      <c r="G31" s="215"/>
      <c r="H31" s="215"/>
      <c r="I31" s="215"/>
      <c r="J31" s="215"/>
      <c r="K31" s="244"/>
      <c r="L31" s="215"/>
      <c r="M31" s="216"/>
      <c r="N31" s="217"/>
      <c r="O31" s="218"/>
    </row>
    <row r="32" spans="1:15" s="219" customFormat="1" ht="18">
      <c r="A32" s="220"/>
      <c r="B32" s="221"/>
      <c r="C32" s="221"/>
      <c r="D32" s="218"/>
      <c r="E32" s="218"/>
      <c r="F32" s="218"/>
      <c r="G32" s="218"/>
      <c r="H32" s="218"/>
      <c r="I32" s="218"/>
      <c r="J32" s="218"/>
      <c r="K32" s="245" t="s">
        <v>0</v>
      </c>
      <c r="L32" s="246"/>
      <c r="M32" s="247" t="s">
        <v>1</v>
      </c>
      <c r="N32" s="223"/>
      <c r="O32" s="218"/>
    </row>
    <row r="33" spans="1:15" s="219" customFormat="1" ht="18">
      <c r="A33" s="220"/>
      <c r="B33" s="218"/>
      <c r="C33" s="218"/>
      <c r="D33" s="218"/>
      <c r="E33" s="218"/>
      <c r="F33" s="218"/>
      <c r="G33" s="218"/>
      <c r="H33" s="218"/>
      <c r="I33" s="218"/>
      <c r="J33" s="218"/>
      <c r="K33" s="248"/>
      <c r="L33" s="218"/>
      <c r="M33" s="230"/>
      <c r="N33" s="223"/>
      <c r="O33" s="218"/>
    </row>
    <row r="34" spans="1:15" s="219" customFormat="1" ht="18">
      <c r="A34" s="220">
        <v>6</v>
      </c>
      <c r="B34" s="218" t="s">
        <v>64</v>
      </c>
      <c r="C34" s="218"/>
      <c r="D34" s="218"/>
      <c r="E34" s="218"/>
      <c r="F34" s="218"/>
      <c r="G34" s="230" t="s">
        <v>306</v>
      </c>
      <c r="H34" s="218"/>
      <c r="I34" s="218" t="s">
        <v>65</v>
      </c>
      <c r="J34" s="218"/>
      <c r="K34" s="249" t="s">
        <v>60</v>
      </c>
      <c r="L34" s="218"/>
      <c r="M34" s="227">
        <v>0</v>
      </c>
      <c r="N34" s="223"/>
      <c r="O34" s="218"/>
    </row>
    <row r="35" spans="1:15" s="219" customFormat="1" ht="18">
      <c r="A35" s="220">
        <v>7</v>
      </c>
      <c r="B35" s="218" t="s">
        <v>66</v>
      </c>
      <c r="C35" s="218"/>
      <c r="D35" s="218"/>
      <c r="E35" s="218"/>
      <c r="F35" s="218"/>
      <c r="G35" s="337" t="s">
        <v>395</v>
      </c>
      <c r="H35" s="338"/>
      <c r="I35" s="218" t="s">
        <v>67</v>
      </c>
      <c r="J35" s="218"/>
      <c r="K35" s="249" t="s">
        <v>60</v>
      </c>
      <c r="L35" s="218"/>
      <c r="M35" s="339">
        <v>0</v>
      </c>
      <c r="N35" s="223"/>
      <c r="O35" s="218"/>
    </row>
    <row r="36" spans="1:15" s="219" customFormat="1" ht="18">
      <c r="A36" s="220">
        <v>8</v>
      </c>
      <c r="B36" s="218" t="s">
        <v>68</v>
      </c>
      <c r="C36" s="218"/>
      <c r="D36" s="218"/>
      <c r="E36" s="218"/>
      <c r="F36" s="218"/>
      <c r="G36" s="337" t="s">
        <v>355</v>
      </c>
      <c r="H36" s="338"/>
      <c r="I36" s="218" t="s">
        <v>67</v>
      </c>
      <c r="J36" s="218"/>
      <c r="K36" s="249" t="s">
        <v>60</v>
      </c>
      <c r="L36" s="218"/>
      <c r="M36" s="339">
        <v>0</v>
      </c>
      <c r="N36" s="223"/>
      <c r="O36" s="218"/>
    </row>
    <row r="37" spans="1:15" s="219" customFormat="1" ht="18">
      <c r="A37" s="220">
        <v>9</v>
      </c>
      <c r="B37" s="218" t="s">
        <v>69</v>
      </c>
      <c r="C37" s="218"/>
      <c r="D37" s="218"/>
      <c r="E37" s="218"/>
      <c r="F37" s="218"/>
      <c r="G37" s="337" t="s">
        <v>353</v>
      </c>
      <c r="H37" s="338"/>
      <c r="I37" s="218" t="s">
        <v>67</v>
      </c>
      <c r="J37" s="218"/>
      <c r="K37" s="249" t="s">
        <v>60</v>
      </c>
      <c r="L37" s="218"/>
      <c r="M37" s="339">
        <v>-0.0021</v>
      </c>
      <c r="N37" s="223"/>
      <c r="O37" s="218"/>
    </row>
    <row r="38" spans="1:15" s="219" customFormat="1" ht="18">
      <c r="A38" s="231">
        <v>10</v>
      </c>
      <c r="B38" s="232" t="s">
        <v>70</v>
      </c>
      <c r="C38" s="232"/>
      <c r="D38" s="232"/>
      <c r="E38" s="232"/>
      <c r="F38" s="232"/>
      <c r="G38" s="232"/>
      <c r="H38" s="232"/>
      <c r="I38" s="232"/>
      <c r="J38" s="232"/>
      <c r="K38" s="250" t="s">
        <v>60</v>
      </c>
      <c r="L38" s="232"/>
      <c r="M38" s="243">
        <v>-0.0021</v>
      </c>
      <c r="N38" s="235"/>
      <c r="O38" s="218"/>
    </row>
    <row r="39" spans="1:15" s="219" customFormat="1" ht="18">
      <c r="A39" s="236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8"/>
      <c r="N39" s="237"/>
      <c r="O39" s="218"/>
    </row>
    <row r="40" spans="1:15" s="219" customFormat="1" ht="18">
      <c r="A40" s="236"/>
      <c r="B40" s="237"/>
      <c r="C40" s="237"/>
      <c r="D40" s="237"/>
      <c r="E40" s="237"/>
      <c r="F40" s="237"/>
      <c r="G40" s="251"/>
      <c r="H40" s="237"/>
      <c r="I40" s="237"/>
      <c r="J40" s="237"/>
      <c r="K40" s="237"/>
      <c r="L40" s="237"/>
      <c r="M40" s="238"/>
      <c r="N40" s="237"/>
      <c r="O40" s="218"/>
    </row>
    <row r="41" spans="1:15" s="219" customFormat="1" ht="18">
      <c r="A41" s="236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8"/>
      <c r="N41" s="237"/>
      <c r="O41" s="218"/>
    </row>
    <row r="42" spans="1:15" s="219" customFormat="1" ht="18">
      <c r="A42" s="221"/>
      <c r="B42" s="221" t="s">
        <v>55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30"/>
      <c r="N42" s="218"/>
      <c r="O42" s="218"/>
    </row>
    <row r="43" spans="1:15" s="219" customFormat="1" ht="18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44"/>
      <c r="L43" s="215"/>
      <c r="M43" s="216"/>
      <c r="N43" s="217"/>
      <c r="O43" s="218"/>
    </row>
    <row r="44" spans="1:15" s="219" customFormat="1" ht="18">
      <c r="A44" s="220"/>
      <c r="B44" s="221"/>
      <c r="C44" s="218"/>
      <c r="D44" s="218"/>
      <c r="E44" s="218"/>
      <c r="F44" s="218"/>
      <c r="G44" s="218"/>
      <c r="H44" s="218"/>
      <c r="I44" s="218"/>
      <c r="J44" s="218"/>
      <c r="K44" s="252" t="s">
        <v>0</v>
      </c>
      <c r="L44" s="218"/>
      <c r="M44" s="247" t="s">
        <v>1</v>
      </c>
      <c r="N44" s="223"/>
      <c r="O44" s="218"/>
    </row>
    <row r="45" spans="1:15" s="219" customFormat="1" ht="18">
      <c r="A45" s="220"/>
      <c r="B45" s="218"/>
      <c r="C45" s="218"/>
      <c r="D45" s="218"/>
      <c r="E45" s="218"/>
      <c r="F45" s="218"/>
      <c r="G45" s="218"/>
      <c r="H45" s="218"/>
      <c r="I45" s="218"/>
      <c r="J45" s="218"/>
      <c r="K45" s="248"/>
      <c r="L45" s="218"/>
      <c r="M45" s="230"/>
      <c r="N45" s="223"/>
      <c r="O45" s="218"/>
    </row>
    <row r="46" spans="1:15" s="219" customFormat="1" ht="18">
      <c r="A46" s="220">
        <v>11</v>
      </c>
      <c r="B46" s="218" t="s">
        <v>71</v>
      </c>
      <c r="C46" s="218"/>
      <c r="D46" s="218"/>
      <c r="E46" s="218"/>
      <c r="F46" s="218"/>
      <c r="G46" s="230" t="s">
        <v>307</v>
      </c>
      <c r="H46" s="218"/>
      <c r="I46" s="218" t="s">
        <v>315</v>
      </c>
      <c r="J46" s="218"/>
      <c r="K46" s="249" t="s">
        <v>60</v>
      </c>
      <c r="L46" s="218"/>
      <c r="M46" s="227">
        <v>0.0432</v>
      </c>
      <c r="N46" s="223"/>
      <c r="O46" s="218"/>
    </row>
    <row r="47" spans="1:15" s="219" customFormat="1" ht="18">
      <c r="A47" s="220">
        <v>12</v>
      </c>
      <c r="B47" s="218" t="s">
        <v>72</v>
      </c>
      <c r="C47" s="218"/>
      <c r="D47" s="218"/>
      <c r="E47" s="218"/>
      <c r="F47" s="218"/>
      <c r="G47" s="337" t="s">
        <v>395</v>
      </c>
      <c r="H47" s="218"/>
      <c r="I47" s="218" t="s">
        <v>319</v>
      </c>
      <c r="J47" s="218"/>
      <c r="K47" s="249" t="s">
        <v>60</v>
      </c>
      <c r="L47" s="218"/>
      <c r="M47" s="340">
        <v>-0.1251</v>
      </c>
      <c r="N47" s="223"/>
      <c r="O47" s="218"/>
    </row>
    <row r="48" spans="1:15" s="219" customFormat="1" ht="18">
      <c r="A48" s="220">
        <v>13</v>
      </c>
      <c r="B48" s="218" t="s">
        <v>73</v>
      </c>
      <c r="C48" s="218"/>
      <c r="D48" s="218"/>
      <c r="E48" s="218"/>
      <c r="F48" s="218"/>
      <c r="G48" s="337" t="s">
        <v>355</v>
      </c>
      <c r="H48" s="218"/>
      <c r="I48" s="218" t="s">
        <v>319</v>
      </c>
      <c r="J48" s="218"/>
      <c r="K48" s="249" t="s">
        <v>60</v>
      </c>
      <c r="L48" s="218"/>
      <c r="M48" s="340">
        <v>0.0442</v>
      </c>
      <c r="N48" s="223"/>
      <c r="O48" s="218"/>
    </row>
    <row r="49" spans="1:15" s="219" customFormat="1" ht="18">
      <c r="A49" s="220">
        <v>14</v>
      </c>
      <c r="B49" s="218" t="s">
        <v>74</v>
      </c>
      <c r="C49" s="218"/>
      <c r="D49" s="218"/>
      <c r="E49" s="218"/>
      <c r="F49" s="218"/>
      <c r="G49" s="337" t="s">
        <v>353</v>
      </c>
      <c r="H49" s="218"/>
      <c r="I49" s="218" t="s">
        <v>319</v>
      </c>
      <c r="J49" s="218"/>
      <c r="K49" s="249" t="s">
        <v>60</v>
      </c>
      <c r="L49" s="218"/>
      <c r="M49" s="339">
        <v>-0.0185</v>
      </c>
      <c r="N49" s="223"/>
      <c r="O49" s="218"/>
    </row>
    <row r="50" spans="1:15" s="219" customFormat="1" ht="18">
      <c r="A50" s="231">
        <v>15</v>
      </c>
      <c r="B50" s="232" t="s">
        <v>75</v>
      </c>
      <c r="C50" s="232"/>
      <c r="D50" s="232"/>
      <c r="E50" s="232"/>
      <c r="F50" s="232"/>
      <c r="G50" s="232"/>
      <c r="H50" s="232"/>
      <c r="I50" s="232"/>
      <c r="J50" s="232"/>
      <c r="K50" s="250" t="s">
        <v>60</v>
      </c>
      <c r="L50" s="232"/>
      <c r="M50" s="243">
        <v>-0.056199999999999986</v>
      </c>
      <c r="N50" s="235"/>
      <c r="O50" s="218"/>
    </row>
    <row r="53" ht="15" hidden="1"/>
    <row r="54" spans="1:14" ht="15.75" hidden="1">
      <c r="A54" s="117"/>
      <c r="B54" s="117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208"/>
      <c r="N54" s="115"/>
    </row>
    <row r="55" spans="1:14" ht="15" hidden="1">
      <c r="A55" s="118"/>
      <c r="B55" s="115"/>
      <c r="C55" s="115"/>
      <c r="D55" s="115"/>
      <c r="E55" s="115"/>
      <c r="F55" s="115"/>
      <c r="G55" s="115"/>
      <c r="H55" s="115"/>
      <c r="I55" s="115"/>
      <c r="J55" s="115"/>
      <c r="K55" s="119"/>
      <c r="L55" s="115"/>
      <c r="M55" s="98"/>
      <c r="N55" s="115"/>
    </row>
    <row r="56" spans="1:14" ht="15" hidden="1">
      <c r="A56" s="118"/>
      <c r="B56" s="115"/>
      <c r="C56" s="115"/>
      <c r="D56" s="115"/>
      <c r="E56" s="115"/>
      <c r="F56" s="115"/>
      <c r="G56" s="115"/>
      <c r="H56" s="115"/>
      <c r="I56" s="115"/>
      <c r="J56" s="115"/>
      <c r="K56" s="119"/>
      <c r="L56" s="115"/>
      <c r="M56" s="213"/>
      <c r="N56" s="115"/>
    </row>
    <row r="57" spans="1:14" ht="15" hidden="1">
      <c r="A57" s="1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212"/>
      <c r="N57" s="13"/>
    </row>
    <row r="59" ht="18">
      <c r="B59" s="219" t="s">
        <v>77</v>
      </c>
    </row>
    <row r="60" ht="18">
      <c r="B60" s="219" t="s">
        <v>78</v>
      </c>
    </row>
    <row r="61" ht="18">
      <c r="B61" s="219"/>
    </row>
    <row r="62" spans="2:4" ht="18">
      <c r="B62" s="219" t="s">
        <v>252</v>
      </c>
      <c r="C62" s="341" t="s">
        <v>389</v>
      </c>
      <c r="D62" s="342"/>
    </row>
    <row r="63" ht="18">
      <c r="B63" s="219"/>
    </row>
    <row r="64" spans="2:7" ht="18">
      <c r="B64" s="237" t="s">
        <v>253</v>
      </c>
      <c r="C64" s="114" t="s">
        <v>358</v>
      </c>
      <c r="D64" s="6"/>
      <c r="F64" s="120"/>
      <c r="G64" s="120"/>
    </row>
    <row r="65" spans="2:7" ht="18">
      <c r="B65" s="219"/>
      <c r="F65" s="120"/>
      <c r="G65" s="120"/>
    </row>
    <row r="66" spans="2:3" ht="18">
      <c r="B66" s="219" t="s">
        <v>254</v>
      </c>
      <c r="C66" s="3" t="s">
        <v>359</v>
      </c>
    </row>
    <row r="299" spans="2:8" ht="15">
      <c r="B299" s="3" t="s">
        <v>6</v>
      </c>
      <c r="H299" s="3" t="s">
        <v>7</v>
      </c>
    </row>
    <row r="301" spans="2:8" ht="15">
      <c r="B301" s="3" t="s">
        <v>8</v>
      </c>
      <c r="H301" s="3" t="s">
        <v>9</v>
      </c>
    </row>
    <row r="303" spans="2:8" ht="15">
      <c r="B303" s="3" t="s">
        <v>10</v>
      </c>
      <c r="H303" s="3" t="s">
        <v>11</v>
      </c>
    </row>
    <row r="305" spans="2:8" ht="15">
      <c r="B305" s="3" t="s">
        <v>12</v>
      </c>
      <c r="H305" s="3" t="s">
        <v>13</v>
      </c>
    </row>
    <row r="307" spans="2:8" ht="15">
      <c r="B307" s="3" t="s">
        <v>14</v>
      </c>
      <c r="H307" s="3" t="s">
        <v>15</v>
      </c>
    </row>
    <row r="309" spans="2:8" ht="15">
      <c r="B309" s="3" t="s">
        <v>16</v>
      </c>
      <c r="H309" s="3" t="s">
        <v>17</v>
      </c>
    </row>
  </sheetData>
  <printOptions horizontalCentered="1"/>
  <pageMargins left="0.5" right="0.25" top="0.5" bottom="0.55" header="0.5" footer="0.5"/>
  <pageSetup blackAndWhite="1" fitToHeight="1" fitToWidth="1" horizontalDpi="300" verticalDpi="300" orientation="portrait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N64"/>
  <sheetViews>
    <sheetView zoomScale="70" zoomScaleNormal="70" workbookViewId="0" topLeftCell="A19">
      <selection activeCell="A1" sqref="A1:IV16384"/>
    </sheetView>
  </sheetViews>
  <sheetFormatPr defaultColWidth="9.77734375" defaultRowHeight="15"/>
  <cols>
    <col min="1" max="1" width="3.99609375" style="27" customWidth="1"/>
    <col min="2" max="2" width="6.4453125" style="3" customWidth="1"/>
    <col min="3" max="3" width="9.77734375" style="3" customWidth="1"/>
    <col min="4" max="4" width="12.77734375" style="3" customWidth="1"/>
    <col min="5" max="6" width="9.77734375" style="3" customWidth="1"/>
    <col min="7" max="7" width="13.77734375" style="3" customWidth="1"/>
    <col min="8" max="8" width="10.10546875" style="3" bestFit="1" customWidth="1"/>
    <col min="9" max="9" width="1.1171875" style="3" customWidth="1"/>
    <col min="10" max="10" width="10.10546875" style="3" bestFit="1" customWidth="1"/>
    <col min="11" max="12" width="5.77734375" style="3" customWidth="1"/>
    <col min="13" max="13" width="11.5546875" style="3" customWidth="1"/>
    <col min="14" max="14" width="5.77734375" style="3" customWidth="1"/>
    <col min="15" max="16384" width="9.77734375" style="3" customWidth="1"/>
  </cols>
  <sheetData>
    <row r="1" spans="2:14" ht="15"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 t="s">
        <v>18</v>
      </c>
    </row>
    <row r="2" spans="2:14" ht="15">
      <c r="B2" s="151" t="s">
        <v>393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 t="s">
        <v>231</v>
      </c>
      <c r="N2" s="165"/>
    </row>
    <row r="3" spans="2:14" ht="15.75">
      <c r="B3" s="105" t="s">
        <v>49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2:14" ht="15.75">
      <c r="B4" s="105" t="s">
        <v>48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2:14" ht="15.75">
      <c r="B5" s="105" t="s">
        <v>51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2:14" ht="1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ht="15"/>
    <row r="8" spans="4:11" ht="15">
      <c r="D8" s="3" t="s">
        <v>81</v>
      </c>
      <c r="J8" s="289">
        <v>39202</v>
      </c>
      <c r="K8" s="33"/>
    </row>
    <row r="9" spans="10:11" ht="15">
      <c r="J9" s="33"/>
      <c r="K9" s="33"/>
    </row>
    <row r="10" spans="1:14" ht="15">
      <c r="A10" s="172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2:14" ht="15">
      <c r="L11" s="31"/>
      <c r="N11" s="108"/>
    </row>
    <row r="12" spans="2:14" ht="15.75">
      <c r="B12" s="105" t="s">
        <v>19</v>
      </c>
      <c r="C12" s="165"/>
      <c r="D12" s="165"/>
      <c r="E12" s="165"/>
      <c r="F12" s="165"/>
      <c r="J12" s="105" t="s">
        <v>0</v>
      </c>
      <c r="L12" s="175" t="s">
        <v>1</v>
      </c>
      <c r="M12" s="105"/>
      <c r="N12" s="176"/>
    </row>
    <row r="13" spans="1:14" ht="15">
      <c r="A13" s="172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77"/>
      <c r="M13" s="106"/>
      <c r="N13" s="107"/>
    </row>
    <row r="14" spans="12:14" ht="15">
      <c r="L14" s="31"/>
      <c r="N14" s="108"/>
    </row>
    <row r="15" spans="1:14" ht="15">
      <c r="A15" s="27">
        <v>1</v>
      </c>
      <c r="B15" s="3" t="s">
        <v>82</v>
      </c>
      <c r="H15" s="178">
        <v>39202</v>
      </c>
      <c r="I15" s="178" t="s">
        <v>251</v>
      </c>
      <c r="J15" s="111" t="s">
        <v>4</v>
      </c>
      <c r="K15" s="33"/>
      <c r="L15" s="179"/>
      <c r="M15" s="10">
        <v>30447025</v>
      </c>
      <c r="N15" s="108"/>
    </row>
    <row r="16" spans="10:14" ht="15">
      <c r="J16" s="165"/>
      <c r="L16" s="31"/>
      <c r="N16" s="108"/>
    </row>
    <row r="17" spans="1:14" ht="15">
      <c r="A17" s="27">
        <v>2</v>
      </c>
      <c r="B17" s="3" t="s">
        <v>95</v>
      </c>
      <c r="H17" s="162">
        <v>39202</v>
      </c>
      <c r="I17" s="162"/>
      <c r="J17" s="165" t="s">
        <v>4</v>
      </c>
      <c r="L17" s="31"/>
      <c r="M17" s="171">
        <v>30447025</v>
      </c>
      <c r="N17" s="108"/>
    </row>
    <row r="18" spans="10:14" ht="15">
      <c r="J18" s="165"/>
      <c r="L18" s="31"/>
      <c r="M18" s="106"/>
      <c r="N18" s="108"/>
    </row>
    <row r="19" spans="1:14" ht="15">
      <c r="A19" s="27">
        <v>3</v>
      </c>
      <c r="C19" s="3" t="s">
        <v>83</v>
      </c>
      <c r="J19" s="165" t="s">
        <v>20</v>
      </c>
      <c r="L19" s="31"/>
      <c r="M19" s="180">
        <v>1</v>
      </c>
      <c r="N19" s="108"/>
    </row>
    <row r="20" spans="10:14" ht="15">
      <c r="J20" s="165"/>
      <c r="L20" s="31"/>
      <c r="N20" s="108"/>
    </row>
    <row r="21" spans="1:14" ht="15">
      <c r="A21" s="27">
        <v>4</v>
      </c>
      <c r="B21" s="3" t="s">
        <v>84</v>
      </c>
      <c r="J21" s="165" t="s">
        <v>3</v>
      </c>
      <c r="L21" s="31"/>
      <c r="M21" s="101">
        <v>0</v>
      </c>
      <c r="N21" s="108"/>
    </row>
    <row r="22" spans="10:14" ht="15">
      <c r="J22" s="165"/>
      <c r="L22" s="31"/>
      <c r="M22" s="102"/>
      <c r="N22" s="108"/>
    </row>
    <row r="23" spans="1:14" ht="15">
      <c r="A23" s="27">
        <v>5</v>
      </c>
      <c r="C23" s="3" t="s">
        <v>85</v>
      </c>
      <c r="J23" s="165" t="s">
        <v>3</v>
      </c>
      <c r="L23" s="31"/>
      <c r="M23" s="101">
        <v>0</v>
      </c>
      <c r="N23" s="108"/>
    </row>
    <row r="24" spans="10:14" ht="15">
      <c r="J24" s="165"/>
      <c r="L24" s="31"/>
      <c r="M24" s="101"/>
      <c r="N24" s="108"/>
    </row>
    <row r="25" spans="1:14" ht="15">
      <c r="A25" s="27">
        <v>6</v>
      </c>
      <c r="C25" s="3" t="s">
        <v>86</v>
      </c>
      <c r="J25" s="165" t="s">
        <v>3</v>
      </c>
      <c r="L25" s="31"/>
      <c r="M25" s="101">
        <v>0</v>
      </c>
      <c r="N25" s="108"/>
    </row>
    <row r="26" spans="10:14" ht="15">
      <c r="J26" s="165"/>
      <c r="L26" s="31"/>
      <c r="M26" s="104"/>
      <c r="N26" s="108"/>
    </row>
    <row r="27" spans="1:14" ht="15">
      <c r="A27" s="27">
        <v>7</v>
      </c>
      <c r="B27" s="3" t="s">
        <v>87</v>
      </c>
      <c r="J27" s="165" t="s">
        <v>3</v>
      </c>
      <c r="L27" s="31"/>
      <c r="M27" s="101">
        <v>0</v>
      </c>
      <c r="N27" s="108"/>
    </row>
    <row r="28" spans="10:14" ht="15">
      <c r="J28" s="165"/>
      <c r="L28" s="31"/>
      <c r="N28" s="108"/>
    </row>
    <row r="29" spans="1:14" ht="15">
      <c r="A29" s="27">
        <v>8</v>
      </c>
      <c r="C29" s="3" t="s">
        <v>88</v>
      </c>
      <c r="J29" s="165"/>
      <c r="L29" s="31"/>
      <c r="M29" s="181">
        <v>1.055</v>
      </c>
      <c r="N29" s="108"/>
    </row>
    <row r="30" spans="10:14" ht="15">
      <c r="J30" s="165"/>
      <c r="L30" s="31"/>
      <c r="M30" s="106"/>
      <c r="N30" s="108"/>
    </row>
    <row r="31" spans="1:14" ht="15">
      <c r="A31" s="27">
        <v>9</v>
      </c>
      <c r="B31" s="3" t="s">
        <v>89</v>
      </c>
      <c r="J31" s="165" t="s">
        <v>3</v>
      </c>
      <c r="L31" s="31"/>
      <c r="M31" s="101">
        <v>0</v>
      </c>
      <c r="N31" s="108"/>
    </row>
    <row r="32" spans="10:14" ht="15">
      <c r="J32" s="165"/>
      <c r="L32" s="31"/>
      <c r="M32" s="106"/>
      <c r="N32" s="108"/>
    </row>
    <row r="33" spans="1:14" ht="15">
      <c r="A33" s="27">
        <v>10</v>
      </c>
      <c r="B33" s="3" t="s">
        <v>82</v>
      </c>
      <c r="H33" s="162">
        <v>39202</v>
      </c>
      <c r="I33" s="27"/>
      <c r="J33" s="165" t="s">
        <v>4</v>
      </c>
      <c r="L33" s="31"/>
      <c r="M33" s="171">
        <v>30447025</v>
      </c>
      <c r="N33" s="108"/>
    </row>
    <row r="34" spans="10:14" ht="15">
      <c r="J34" s="165"/>
      <c r="L34" s="31"/>
      <c r="M34" s="106"/>
      <c r="N34" s="108"/>
    </row>
    <row r="35" spans="1:14" ht="15">
      <c r="A35" s="27">
        <v>11</v>
      </c>
      <c r="B35" s="3" t="s">
        <v>90</v>
      </c>
      <c r="J35" s="165" t="s">
        <v>2</v>
      </c>
      <c r="L35" s="31"/>
      <c r="M35" s="116">
        <v>0</v>
      </c>
      <c r="N35" s="108"/>
    </row>
    <row r="36" spans="12:14" ht="15">
      <c r="L36" s="177"/>
      <c r="M36" s="106"/>
      <c r="N36" s="107"/>
    </row>
    <row r="38" ht="15">
      <c r="C38" s="3" t="s">
        <v>91</v>
      </c>
    </row>
    <row r="40" spans="2:10" ht="15">
      <c r="B40" s="3" t="s">
        <v>21</v>
      </c>
      <c r="J40" s="132">
        <v>39202</v>
      </c>
    </row>
    <row r="41" spans="1:14" ht="15">
      <c r="A41" s="172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2:14" ht="15">
      <c r="L42" s="31"/>
      <c r="N42" s="108"/>
    </row>
    <row r="43" spans="2:14" ht="15.75">
      <c r="B43" s="105" t="s">
        <v>22</v>
      </c>
      <c r="C43" s="165"/>
      <c r="D43" s="165"/>
      <c r="E43" s="165"/>
      <c r="F43" s="165"/>
      <c r="L43" s="182"/>
      <c r="M43" s="105" t="s">
        <v>23</v>
      </c>
      <c r="N43" s="108"/>
    </row>
    <row r="44" spans="1:14" ht="15">
      <c r="A44" s="172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77"/>
      <c r="M44" s="106"/>
      <c r="N44" s="107"/>
    </row>
    <row r="45" spans="12:14" ht="15">
      <c r="L45" s="31"/>
      <c r="N45" s="108"/>
    </row>
    <row r="46" spans="1:14" ht="15">
      <c r="A46" s="27">
        <v>12</v>
      </c>
      <c r="B46" s="183" t="s">
        <v>92</v>
      </c>
      <c r="L46" s="31"/>
      <c r="N46" s="108"/>
    </row>
    <row r="47" spans="2:14" ht="15">
      <c r="B47" s="184"/>
      <c r="C47" s="358"/>
      <c r="D47" s="358"/>
      <c r="E47" s="358"/>
      <c r="F47" s="358"/>
      <c r="G47" s="358"/>
      <c r="H47" s="358"/>
      <c r="I47" s="30"/>
      <c r="L47" s="31"/>
      <c r="M47" s="29">
        <v>0</v>
      </c>
      <c r="N47" s="108"/>
    </row>
    <row r="48" spans="2:14" ht="15">
      <c r="B48" s="184"/>
      <c r="C48" s="359"/>
      <c r="D48" s="359"/>
      <c r="E48" s="359"/>
      <c r="F48" s="359"/>
      <c r="G48" s="359"/>
      <c r="H48" s="359"/>
      <c r="I48" s="30"/>
      <c r="L48" s="31"/>
      <c r="M48" s="32"/>
      <c r="N48" s="108"/>
    </row>
    <row r="49" spans="2:14" ht="15">
      <c r="B49" s="184"/>
      <c r="C49" s="359"/>
      <c r="D49" s="359"/>
      <c r="E49" s="359"/>
      <c r="F49" s="359"/>
      <c r="G49" s="359"/>
      <c r="H49" s="359"/>
      <c r="I49" s="30"/>
      <c r="L49" s="31"/>
      <c r="M49" s="185"/>
      <c r="N49" s="108"/>
    </row>
    <row r="50" spans="2:14" ht="15">
      <c r="B50" s="184"/>
      <c r="C50" s="360"/>
      <c r="D50" s="360"/>
      <c r="E50" s="360"/>
      <c r="F50" s="360"/>
      <c r="G50" s="360"/>
      <c r="H50" s="360"/>
      <c r="I50" s="186"/>
      <c r="L50" s="31"/>
      <c r="M50" s="103"/>
      <c r="N50" s="108"/>
    </row>
    <row r="51" spans="12:14" ht="15">
      <c r="L51" s="31"/>
      <c r="M51" s="110"/>
      <c r="N51" s="108"/>
    </row>
    <row r="52" spans="1:14" ht="15">
      <c r="A52" s="27">
        <v>13</v>
      </c>
      <c r="B52" s="3" t="s">
        <v>93</v>
      </c>
      <c r="L52" s="31"/>
      <c r="M52" s="85">
        <v>0</v>
      </c>
      <c r="N52" s="108"/>
    </row>
    <row r="53" spans="12:14" ht="15">
      <c r="L53" s="177"/>
      <c r="M53" s="110"/>
      <c r="N53" s="107"/>
    </row>
    <row r="54" spans="1:14" ht="15">
      <c r="A54" s="27">
        <v>14</v>
      </c>
      <c r="B54" s="3" t="s">
        <v>86</v>
      </c>
      <c r="L54" s="31"/>
      <c r="M54" s="103"/>
      <c r="N54" s="108"/>
    </row>
    <row r="55" spans="3:14" ht="15">
      <c r="C55" s="187"/>
      <c r="D55" s="188"/>
      <c r="E55" s="188"/>
      <c r="F55" s="188"/>
      <c r="G55" s="188"/>
      <c r="H55" s="188"/>
      <c r="I55" s="189"/>
      <c r="L55" s="31"/>
      <c r="M55" s="185"/>
      <c r="N55" s="108"/>
    </row>
    <row r="56" spans="3:14" ht="15">
      <c r="C56" s="187"/>
      <c r="D56" s="188"/>
      <c r="E56" s="188"/>
      <c r="F56" s="188"/>
      <c r="G56" s="188"/>
      <c r="H56" s="188"/>
      <c r="I56" s="189"/>
      <c r="L56" s="31"/>
      <c r="M56" s="29">
        <v>0</v>
      </c>
      <c r="N56" s="108"/>
    </row>
    <row r="57" spans="3:14" ht="15">
      <c r="C57" s="187"/>
      <c r="D57" s="106"/>
      <c r="E57" s="106"/>
      <c r="F57" s="106"/>
      <c r="G57" s="106"/>
      <c r="H57" s="106"/>
      <c r="I57" s="13"/>
      <c r="L57" s="31"/>
      <c r="M57" s="29"/>
      <c r="N57" s="108"/>
    </row>
    <row r="58" spans="3:14" ht="15">
      <c r="C58" s="187"/>
      <c r="D58" s="106"/>
      <c r="E58" s="106"/>
      <c r="F58" s="106"/>
      <c r="G58" s="106"/>
      <c r="H58" s="106"/>
      <c r="I58" s="13"/>
      <c r="L58" s="31"/>
      <c r="M58" s="29"/>
      <c r="N58" s="108"/>
    </row>
    <row r="59" spans="12:14" ht="15">
      <c r="L59" s="31"/>
      <c r="M59" s="190"/>
      <c r="N59" s="108"/>
    </row>
    <row r="60" spans="1:14" ht="15">
      <c r="A60" s="27">
        <v>15</v>
      </c>
      <c r="B60" s="3" t="s">
        <v>94</v>
      </c>
      <c r="L60" s="31"/>
      <c r="M60" s="85">
        <v>0</v>
      </c>
      <c r="N60" s="108"/>
    </row>
    <row r="61" spans="12:14" ht="15">
      <c r="L61" s="177"/>
      <c r="M61" s="190"/>
      <c r="N61" s="107"/>
    </row>
    <row r="62" ht="15">
      <c r="M62" s="33"/>
    </row>
    <row r="63" ht="15">
      <c r="M63" s="33"/>
    </row>
    <row r="64" ht="15">
      <c r="B64" s="3" t="s">
        <v>24</v>
      </c>
    </row>
  </sheetData>
  <mergeCells count="4">
    <mergeCell ref="C47:H47"/>
    <mergeCell ref="C48:H48"/>
    <mergeCell ref="C49:H49"/>
    <mergeCell ref="C50:H50"/>
  </mergeCells>
  <printOptions horizontalCentered="1"/>
  <pageMargins left="0.5" right="0.5" top="0.5" bottom="0.55" header="0.5" footer="0.5"/>
  <pageSetup blackAndWhite="1" fitToHeight="1" fitToWidth="1" horizontalDpi="600" verticalDpi="600" orientation="portrait" scale="6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R65"/>
  <sheetViews>
    <sheetView zoomScale="70" zoomScaleNormal="70" zoomScaleSheetLayoutView="85" workbookViewId="0" topLeftCell="A4">
      <selection activeCell="S4" sqref="S1:S16384"/>
    </sheetView>
  </sheetViews>
  <sheetFormatPr defaultColWidth="9.77734375" defaultRowHeight="15"/>
  <cols>
    <col min="1" max="1" width="3.99609375" style="27" customWidth="1"/>
    <col min="2" max="4" width="9.77734375" style="3" customWidth="1"/>
    <col min="5" max="5" width="11.6640625" style="3" customWidth="1"/>
    <col min="6" max="6" width="13.21484375" style="3" customWidth="1"/>
    <col min="7" max="7" width="11.77734375" style="3" customWidth="1"/>
    <col min="8" max="8" width="5.77734375" style="3" customWidth="1"/>
    <col min="9" max="9" width="12.4453125" style="3" bestFit="1" customWidth="1"/>
    <col min="10" max="10" width="5.77734375" style="3" customWidth="1"/>
    <col min="11" max="11" width="4.6640625" style="3" customWidth="1"/>
    <col min="12" max="12" width="12.6640625" style="3" bestFit="1" customWidth="1"/>
    <col min="13" max="14" width="5.77734375" style="3" customWidth="1"/>
    <col min="15" max="15" width="13.77734375" style="3" bestFit="1" customWidth="1"/>
    <col min="16" max="16" width="5.77734375" style="3" customWidth="1"/>
    <col min="17" max="16384" width="9.77734375" style="3" customWidth="1"/>
  </cols>
  <sheetData>
    <row r="1" spans="2:16" ht="15">
      <c r="B1" s="165" t="s">
        <v>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2:16" ht="15.75">
      <c r="B2" s="151" t="s">
        <v>393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94" t="s">
        <v>356</v>
      </c>
      <c r="P2" s="165"/>
    </row>
    <row r="3" spans="2:16" ht="15.75">
      <c r="B3" s="105" t="s">
        <v>49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2:16" ht="15.75">
      <c r="B4" s="105" t="s">
        <v>48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2:16" ht="15.75">
      <c r="B5" s="105" t="s">
        <v>52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2:16" ht="1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5:11" ht="15">
      <c r="E7" s="3" t="s">
        <v>96</v>
      </c>
      <c r="I7" s="301">
        <v>39202</v>
      </c>
      <c r="K7" s="132"/>
    </row>
    <row r="8" ht="15"/>
    <row r="9" spans="1:16" ht="1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15">
      <c r="A10" s="3"/>
      <c r="H10" s="31"/>
      <c r="J10" s="108"/>
      <c r="M10" s="108"/>
      <c r="P10" s="108"/>
    </row>
    <row r="11" spans="1:16" ht="15.75">
      <c r="A11" s="3"/>
      <c r="H11" s="175" t="s">
        <v>25</v>
      </c>
      <c r="I11" s="105"/>
      <c r="J11" s="176"/>
      <c r="K11" s="105" t="s">
        <v>25</v>
      </c>
      <c r="L11" s="111"/>
      <c r="M11" s="176"/>
      <c r="N11" s="105" t="s">
        <v>25</v>
      </c>
      <c r="O11" s="105"/>
      <c r="P11" s="176"/>
    </row>
    <row r="12" spans="1:16" ht="15.75">
      <c r="A12" s="105"/>
      <c r="B12" s="105" t="s">
        <v>19</v>
      </c>
      <c r="C12" s="165"/>
      <c r="D12" s="165"/>
      <c r="E12" s="165"/>
      <c r="G12" s="105" t="s">
        <v>0</v>
      </c>
      <c r="H12" s="302" t="s">
        <v>397</v>
      </c>
      <c r="I12" s="105"/>
      <c r="J12" s="303"/>
      <c r="K12" s="304" t="s">
        <v>398</v>
      </c>
      <c r="L12" s="105"/>
      <c r="M12" s="303"/>
      <c r="N12" s="304" t="s">
        <v>399</v>
      </c>
      <c r="O12" s="105"/>
      <c r="P12" s="176"/>
    </row>
    <row r="13" spans="1:16" ht="15.75">
      <c r="A13" s="106"/>
      <c r="B13" s="106"/>
      <c r="C13" s="106"/>
      <c r="D13" s="106"/>
      <c r="E13" s="106"/>
      <c r="F13" s="106"/>
      <c r="G13" s="106"/>
      <c r="H13" s="305"/>
      <c r="I13" s="106"/>
      <c r="J13" s="107"/>
      <c r="K13" s="106"/>
      <c r="L13" s="106"/>
      <c r="M13" s="107"/>
      <c r="N13" s="106"/>
      <c r="O13" s="106"/>
      <c r="P13" s="107"/>
    </row>
    <row r="14" spans="1:16" ht="15">
      <c r="A14" s="3"/>
      <c r="H14" s="31"/>
      <c r="J14" s="108"/>
      <c r="M14" s="108"/>
      <c r="P14" s="108"/>
    </row>
    <row r="15" spans="1:16" ht="15">
      <c r="A15" s="3"/>
      <c r="B15" s="3" t="s">
        <v>241</v>
      </c>
      <c r="H15" s="31"/>
      <c r="J15" s="108"/>
      <c r="M15" s="108"/>
      <c r="P15" s="108"/>
    </row>
    <row r="16" spans="1:16" ht="15">
      <c r="A16" s="27">
        <v>1</v>
      </c>
      <c r="C16" s="3" t="s">
        <v>97</v>
      </c>
      <c r="G16" s="165" t="s">
        <v>57</v>
      </c>
      <c r="H16" s="31"/>
      <c r="I16" s="10">
        <v>6309402</v>
      </c>
      <c r="J16" s="306"/>
      <c r="K16" s="33"/>
      <c r="L16" s="10">
        <v>3072505</v>
      </c>
      <c r="M16" s="306"/>
      <c r="N16" s="33"/>
      <c r="O16" s="10">
        <v>2350265</v>
      </c>
      <c r="P16" s="108"/>
    </row>
    <row r="17" spans="1:16" ht="15">
      <c r="A17" s="27">
        <v>2</v>
      </c>
      <c r="C17" s="3" t="s">
        <v>79</v>
      </c>
      <c r="G17" s="165" t="s">
        <v>57</v>
      </c>
      <c r="H17" s="31"/>
      <c r="I17" s="109"/>
      <c r="J17" s="306"/>
      <c r="K17" s="33"/>
      <c r="L17" s="109"/>
      <c r="M17" s="306"/>
      <c r="N17" s="33"/>
      <c r="O17" s="109"/>
      <c r="P17" s="108"/>
    </row>
    <row r="18" spans="1:16" ht="15">
      <c r="A18" s="27">
        <v>3</v>
      </c>
      <c r="C18" s="3" t="s">
        <v>80</v>
      </c>
      <c r="G18" s="165" t="s">
        <v>57</v>
      </c>
      <c r="H18" s="31"/>
      <c r="I18" s="10">
        <v>96685</v>
      </c>
      <c r="J18" s="306"/>
      <c r="K18" s="33"/>
      <c r="L18" s="10">
        <v>102</v>
      </c>
      <c r="M18" s="306"/>
      <c r="N18" s="33"/>
      <c r="O18" s="10">
        <v>0</v>
      </c>
      <c r="P18" s="108"/>
    </row>
    <row r="19" spans="1:16" ht="15">
      <c r="A19" s="27">
        <v>4</v>
      </c>
      <c r="C19" s="3" t="s">
        <v>123</v>
      </c>
      <c r="G19" s="165" t="s">
        <v>57</v>
      </c>
      <c r="H19" s="31"/>
      <c r="I19" s="109"/>
      <c r="J19" s="306"/>
      <c r="K19" s="33"/>
      <c r="L19" s="109"/>
      <c r="M19" s="306"/>
      <c r="N19" s="33"/>
      <c r="O19" s="109"/>
      <c r="P19" s="108"/>
    </row>
    <row r="20" spans="8:16" ht="15">
      <c r="H20" s="31"/>
      <c r="I20" s="307"/>
      <c r="J20" s="306"/>
      <c r="K20" s="33"/>
      <c r="L20" s="307"/>
      <c r="M20" s="306"/>
      <c r="N20" s="33"/>
      <c r="O20" s="307"/>
      <c r="P20" s="108"/>
    </row>
    <row r="21" spans="1:16" ht="15">
      <c r="A21" s="27">
        <v>5</v>
      </c>
      <c r="C21" s="3" t="s">
        <v>98</v>
      </c>
      <c r="G21" s="165" t="s">
        <v>57</v>
      </c>
      <c r="H21" s="31"/>
      <c r="I21" s="17">
        <v>6406087</v>
      </c>
      <c r="J21" s="306"/>
      <c r="K21" s="33"/>
      <c r="L21" s="17">
        <v>3072607</v>
      </c>
      <c r="M21" s="306"/>
      <c r="N21" s="33"/>
      <c r="O21" s="17">
        <v>2350265</v>
      </c>
      <c r="P21" s="108"/>
    </row>
    <row r="22" spans="1:16" ht="15">
      <c r="A22" s="106"/>
      <c r="B22" s="106"/>
      <c r="C22" s="106"/>
      <c r="D22" s="106"/>
      <c r="E22" s="106"/>
      <c r="F22" s="106"/>
      <c r="G22" s="106"/>
      <c r="H22" s="177"/>
      <c r="I22" s="307"/>
      <c r="J22" s="308"/>
      <c r="K22" s="307"/>
      <c r="L22" s="307"/>
      <c r="M22" s="308"/>
      <c r="N22" s="307"/>
      <c r="O22" s="307"/>
      <c r="P22" s="107"/>
    </row>
    <row r="23" spans="8:16" ht="15">
      <c r="H23" s="31"/>
      <c r="I23" s="33"/>
      <c r="J23" s="306"/>
      <c r="K23" s="33"/>
      <c r="L23" s="33"/>
      <c r="M23" s="306"/>
      <c r="N23" s="33"/>
      <c r="O23" s="33"/>
      <c r="P23" s="108"/>
    </row>
    <row r="24" spans="2:16" ht="15">
      <c r="B24" s="3" t="s">
        <v>26</v>
      </c>
      <c r="H24" s="31"/>
      <c r="I24" s="33"/>
      <c r="J24" s="306"/>
      <c r="K24" s="33"/>
      <c r="L24" s="33"/>
      <c r="M24" s="306"/>
      <c r="N24" s="33"/>
      <c r="O24" s="33"/>
      <c r="P24" s="108"/>
    </row>
    <row r="25" spans="1:16" ht="15">
      <c r="A25" s="27">
        <v>6</v>
      </c>
      <c r="C25" s="3" t="s">
        <v>97</v>
      </c>
      <c r="G25" s="165" t="s">
        <v>3</v>
      </c>
      <c r="H25" s="31"/>
      <c r="I25" s="29">
        <v>52318127.730000004</v>
      </c>
      <c r="J25" s="309"/>
      <c r="K25" s="103"/>
      <c r="L25" s="29">
        <v>29117082.779999997</v>
      </c>
      <c r="M25" s="309"/>
      <c r="N25" s="103"/>
      <c r="O25" s="29">
        <v>19919628.41</v>
      </c>
      <c r="P25" s="108"/>
    </row>
    <row r="26" spans="1:16" ht="15">
      <c r="A26" s="27">
        <v>7</v>
      </c>
      <c r="C26" s="3" t="s">
        <v>79</v>
      </c>
      <c r="G26" s="165" t="s">
        <v>3</v>
      </c>
      <c r="H26" s="31"/>
      <c r="I26" s="29"/>
      <c r="J26" s="309"/>
      <c r="K26" s="103"/>
      <c r="L26" s="29"/>
      <c r="M26" s="309"/>
      <c r="N26" s="103"/>
      <c r="O26" s="29"/>
      <c r="P26" s="108"/>
    </row>
    <row r="27" spans="1:16" ht="15">
      <c r="A27" s="27">
        <v>8</v>
      </c>
      <c r="C27" s="3" t="s">
        <v>80</v>
      </c>
      <c r="G27" s="165" t="s">
        <v>3</v>
      </c>
      <c r="H27" s="31"/>
      <c r="I27" s="29">
        <v>617017</v>
      </c>
      <c r="J27" s="309"/>
      <c r="K27" s="103"/>
      <c r="L27" s="29">
        <v>0</v>
      </c>
      <c r="M27" s="309"/>
      <c r="N27" s="103"/>
      <c r="O27" s="29">
        <v>0</v>
      </c>
      <c r="P27" s="108"/>
    </row>
    <row r="28" spans="1:16" ht="15">
      <c r="A28" s="27">
        <v>9</v>
      </c>
      <c r="C28" s="3" t="s">
        <v>240</v>
      </c>
      <c r="G28" s="165"/>
      <c r="H28" s="31"/>
      <c r="I28" s="29"/>
      <c r="J28" s="309"/>
      <c r="K28" s="103"/>
      <c r="L28" s="29"/>
      <c r="M28" s="309"/>
      <c r="N28" s="103"/>
      <c r="O28" s="29"/>
      <c r="P28" s="108"/>
    </row>
    <row r="29" spans="7:16" ht="15">
      <c r="G29" s="165"/>
      <c r="H29" s="31"/>
      <c r="I29" s="110"/>
      <c r="J29" s="309"/>
      <c r="K29" s="103"/>
      <c r="L29" s="110"/>
      <c r="M29" s="309"/>
      <c r="N29" s="103"/>
      <c r="O29" s="110"/>
      <c r="P29" s="108"/>
    </row>
    <row r="30" spans="1:16" ht="15">
      <c r="A30" s="27">
        <v>10</v>
      </c>
      <c r="C30" s="3" t="s">
        <v>98</v>
      </c>
      <c r="G30" s="165" t="s">
        <v>3</v>
      </c>
      <c r="H30" s="31"/>
      <c r="I30" s="85">
        <v>52935144.730000004</v>
      </c>
      <c r="J30" s="309"/>
      <c r="K30" s="103"/>
      <c r="L30" s="85">
        <v>29117082.779999997</v>
      </c>
      <c r="M30" s="309"/>
      <c r="N30" s="103"/>
      <c r="O30" s="85">
        <v>19919628.41</v>
      </c>
      <c r="P30" s="108"/>
    </row>
    <row r="31" spans="1:16" ht="15">
      <c r="A31" s="106"/>
      <c r="B31" s="106"/>
      <c r="C31" s="106"/>
      <c r="D31" s="106"/>
      <c r="E31" s="106"/>
      <c r="F31" s="106"/>
      <c r="G31" s="106"/>
      <c r="H31" s="177"/>
      <c r="I31" s="307"/>
      <c r="J31" s="308"/>
      <c r="K31" s="307"/>
      <c r="L31" s="307"/>
      <c r="M31" s="308"/>
      <c r="N31" s="307"/>
      <c r="O31" s="307"/>
      <c r="P31" s="107"/>
    </row>
    <row r="32" spans="1:16" ht="15">
      <c r="A32" s="3"/>
      <c r="H32" s="31"/>
      <c r="I32" s="318"/>
      <c r="J32" s="327"/>
      <c r="K32" s="318"/>
      <c r="L32" s="318"/>
      <c r="M32" s="327"/>
      <c r="N32" s="318"/>
      <c r="O32" s="318"/>
      <c r="P32" s="108"/>
    </row>
    <row r="33" spans="1:16" ht="15">
      <c r="A33" s="3"/>
      <c r="B33" s="3" t="s">
        <v>27</v>
      </c>
      <c r="H33" s="31"/>
      <c r="I33" s="318"/>
      <c r="J33" s="327"/>
      <c r="K33" s="318"/>
      <c r="L33" s="318"/>
      <c r="M33" s="327"/>
      <c r="N33" s="318"/>
      <c r="O33" s="318"/>
      <c r="P33" s="108"/>
    </row>
    <row r="34" spans="1:16" ht="15">
      <c r="A34" s="27">
        <v>11</v>
      </c>
      <c r="C34" s="3" t="s">
        <v>99</v>
      </c>
      <c r="G34" s="165" t="s">
        <v>57</v>
      </c>
      <c r="H34" s="31"/>
      <c r="I34" s="315">
        <v>5610200</v>
      </c>
      <c r="J34" s="327"/>
      <c r="K34" s="318"/>
      <c r="L34" s="315">
        <v>3637891</v>
      </c>
      <c r="M34" s="327"/>
      <c r="N34" s="318"/>
      <c r="O34" s="315">
        <v>2089301</v>
      </c>
      <c r="P34" s="108"/>
    </row>
    <row r="35" spans="1:16" ht="15">
      <c r="A35" s="27">
        <v>12</v>
      </c>
      <c r="C35" s="3" t="s">
        <v>100</v>
      </c>
      <c r="G35" s="165" t="s">
        <v>57</v>
      </c>
      <c r="H35" s="31"/>
      <c r="I35" s="191"/>
      <c r="J35" s="327"/>
      <c r="K35" s="318"/>
      <c r="L35" s="191"/>
      <c r="M35" s="327"/>
      <c r="N35" s="318"/>
      <c r="O35" s="191"/>
      <c r="P35" s="108"/>
    </row>
    <row r="36" spans="1:16" ht="15">
      <c r="A36" s="27">
        <v>13</v>
      </c>
      <c r="C36" s="3" t="s">
        <v>123</v>
      </c>
      <c r="G36" s="165" t="s">
        <v>57</v>
      </c>
      <c r="H36" s="31"/>
      <c r="I36" s="191"/>
      <c r="J36" s="327"/>
      <c r="K36" s="318"/>
      <c r="L36" s="191"/>
      <c r="M36" s="327"/>
      <c r="N36" s="318"/>
      <c r="O36" s="191"/>
      <c r="P36" s="108"/>
    </row>
    <row r="37" spans="7:16" ht="15">
      <c r="G37" s="165"/>
      <c r="H37" s="31"/>
      <c r="I37" s="316"/>
      <c r="J37" s="327"/>
      <c r="K37" s="318"/>
      <c r="L37" s="316"/>
      <c r="M37" s="327"/>
      <c r="N37" s="318"/>
      <c r="O37" s="316"/>
      <c r="P37" s="108"/>
    </row>
    <row r="38" spans="1:16" ht="15">
      <c r="A38" s="27">
        <v>14</v>
      </c>
      <c r="C38" s="3" t="s">
        <v>101</v>
      </c>
      <c r="G38" s="165" t="s">
        <v>57</v>
      </c>
      <c r="H38" s="31"/>
      <c r="I38" s="317">
        <v>5610200</v>
      </c>
      <c r="J38" s="327"/>
      <c r="K38" s="318"/>
      <c r="L38" s="317">
        <v>3637891</v>
      </c>
      <c r="M38" s="327"/>
      <c r="N38" s="318"/>
      <c r="O38" s="317">
        <v>2089301</v>
      </c>
      <c r="P38" s="108"/>
    </row>
    <row r="39" spans="1:16" ht="15">
      <c r="A39" s="106"/>
      <c r="B39" s="106"/>
      <c r="C39" s="106"/>
      <c r="D39" s="106"/>
      <c r="E39" s="106"/>
      <c r="F39" s="106"/>
      <c r="G39" s="106"/>
      <c r="H39" s="177"/>
      <c r="I39" s="316"/>
      <c r="J39" s="328"/>
      <c r="K39" s="316"/>
      <c r="L39" s="316"/>
      <c r="M39" s="328"/>
      <c r="N39" s="316"/>
      <c r="O39" s="316"/>
      <c r="P39" s="107"/>
    </row>
    <row r="40" spans="8:16" ht="15">
      <c r="H40" s="31"/>
      <c r="I40" s="318"/>
      <c r="J40" s="327"/>
      <c r="K40" s="318"/>
      <c r="L40" s="318"/>
      <c r="M40" s="327"/>
      <c r="N40" s="318"/>
      <c r="O40" s="318"/>
      <c r="P40" s="108"/>
    </row>
    <row r="41" spans="1:18" ht="15">
      <c r="A41" s="27">
        <v>15</v>
      </c>
      <c r="B41" s="3" t="s">
        <v>242</v>
      </c>
      <c r="G41" s="165" t="s">
        <v>60</v>
      </c>
      <c r="H41" s="31"/>
      <c r="I41" s="322">
        <v>9.435518293465474</v>
      </c>
      <c r="J41" s="329"/>
      <c r="K41" s="322"/>
      <c r="L41" s="322">
        <v>8.003835953303714</v>
      </c>
      <c r="M41" s="329"/>
      <c r="N41" s="322"/>
      <c r="O41" s="326">
        <v>9.534111365475821</v>
      </c>
      <c r="P41" s="108"/>
      <c r="Q41" s="28"/>
      <c r="R41" s="288"/>
    </row>
    <row r="42" spans="1:16" ht="15">
      <c r="A42" s="27">
        <v>16</v>
      </c>
      <c r="B42" s="120" t="s">
        <v>102</v>
      </c>
      <c r="C42" s="3" t="s">
        <v>400</v>
      </c>
      <c r="G42" s="165" t="s">
        <v>60</v>
      </c>
      <c r="H42" s="31"/>
      <c r="I42" s="323">
        <v>8.6372</v>
      </c>
      <c r="J42" s="329"/>
      <c r="K42" s="322"/>
      <c r="L42" s="323">
        <v>8.9622</v>
      </c>
      <c r="M42" s="329"/>
      <c r="N42" s="322"/>
      <c r="O42" s="323">
        <v>8.9781</v>
      </c>
      <c r="P42" s="108"/>
    </row>
    <row r="43" spans="1:16" ht="15">
      <c r="A43" s="27">
        <v>17</v>
      </c>
      <c r="C43" s="3" t="s">
        <v>103</v>
      </c>
      <c r="G43" s="165" t="s">
        <v>60</v>
      </c>
      <c r="H43" s="31"/>
      <c r="I43" s="322">
        <v>0.7983182934654742</v>
      </c>
      <c r="J43" s="329"/>
      <c r="K43" s="322"/>
      <c r="L43" s="325">
        <v>-0.9583640466962855</v>
      </c>
      <c r="M43" s="329"/>
      <c r="N43" s="322"/>
      <c r="O43" s="325">
        <v>0.5560113654758219</v>
      </c>
      <c r="P43" s="108"/>
    </row>
    <row r="44" spans="1:16" ht="15">
      <c r="A44" s="27">
        <v>18</v>
      </c>
      <c r="B44" s="120" t="s">
        <v>104</v>
      </c>
      <c r="C44" s="3" t="s">
        <v>105</v>
      </c>
      <c r="G44" s="165" t="s">
        <v>57</v>
      </c>
      <c r="H44" s="31"/>
      <c r="I44" s="317">
        <v>5610200</v>
      </c>
      <c r="J44" s="327"/>
      <c r="K44" s="318"/>
      <c r="L44" s="317">
        <v>3637891</v>
      </c>
      <c r="M44" s="327"/>
      <c r="N44" s="318"/>
      <c r="O44" s="317">
        <v>2089301</v>
      </c>
      <c r="P44" s="108"/>
    </row>
    <row r="45" spans="2:16" ht="15">
      <c r="B45" s="120"/>
      <c r="G45" s="165"/>
      <c r="H45" s="31"/>
      <c r="I45" s="317"/>
      <c r="J45" s="327"/>
      <c r="K45" s="318"/>
      <c r="L45" s="317"/>
      <c r="M45" s="327"/>
      <c r="N45" s="318"/>
      <c r="O45" s="317"/>
      <c r="P45" s="108"/>
    </row>
    <row r="46" spans="1:16" ht="15">
      <c r="A46" s="27">
        <v>19</v>
      </c>
      <c r="C46" s="3" t="s">
        <v>243</v>
      </c>
      <c r="G46" s="165" t="s">
        <v>3</v>
      </c>
      <c r="H46" s="31"/>
      <c r="I46" s="321">
        <v>4478725</v>
      </c>
      <c r="J46" s="330"/>
      <c r="K46" s="324"/>
      <c r="L46" s="321">
        <v>-3486424</v>
      </c>
      <c r="M46" s="330"/>
      <c r="N46" s="324"/>
      <c r="O46" s="321">
        <v>1161675</v>
      </c>
      <c r="P46" s="108"/>
    </row>
    <row r="47" spans="1:16" ht="15">
      <c r="A47" s="27">
        <v>20</v>
      </c>
      <c r="B47" s="3" t="s">
        <v>244</v>
      </c>
      <c r="H47" s="31"/>
      <c r="I47" s="319">
        <v>-287741.14</v>
      </c>
      <c r="J47" s="331"/>
      <c r="K47" s="332"/>
      <c r="L47" s="319">
        <v>-262282.81</v>
      </c>
      <c r="M47" s="331"/>
      <c r="N47" s="332"/>
      <c r="O47" s="319">
        <v>-464595.05</v>
      </c>
      <c r="P47" s="108"/>
    </row>
    <row r="48" spans="2:16" ht="15">
      <c r="B48" s="311" t="s">
        <v>401</v>
      </c>
      <c r="H48" s="31"/>
      <c r="I48" s="319"/>
      <c r="J48" s="330"/>
      <c r="K48" s="324"/>
      <c r="L48" s="319"/>
      <c r="M48" s="330"/>
      <c r="N48" s="324"/>
      <c r="O48" s="319"/>
      <c r="P48" s="108"/>
    </row>
    <row r="49" spans="1:16" ht="15">
      <c r="A49" s="106"/>
      <c r="B49" s="106"/>
      <c r="C49" s="106"/>
      <c r="D49" s="106"/>
      <c r="E49" s="106"/>
      <c r="F49" s="106"/>
      <c r="G49" s="106"/>
      <c r="H49" s="177"/>
      <c r="I49" s="320"/>
      <c r="J49" s="328"/>
      <c r="K49" s="316"/>
      <c r="L49" s="320"/>
      <c r="M49" s="328"/>
      <c r="N49" s="316"/>
      <c r="O49" s="320"/>
      <c r="P49" s="107"/>
    </row>
    <row r="50" spans="1:16" ht="15">
      <c r="A50" s="3"/>
      <c r="I50" s="103"/>
      <c r="J50" s="33"/>
      <c r="K50" s="33"/>
      <c r="L50" s="103"/>
      <c r="M50" s="306"/>
      <c r="N50" s="33"/>
      <c r="O50" s="103"/>
      <c r="P50" s="108"/>
    </row>
    <row r="51" spans="1:16" ht="15.75">
      <c r="A51" s="3"/>
      <c r="I51" s="33"/>
      <c r="J51" s="33"/>
      <c r="K51" s="33"/>
      <c r="L51" s="33"/>
      <c r="M51" s="306"/>
      <c r="N51" s="105" t="s">
        <v>28</v>
      </c>
      <c r="O51" s="111"/>
      <c r="P51" s="176"/>
    </row>
    <row r="52" spans="1:16" ht="15.75">
      <c r="A52" s="105"/>
      <c r="B52" s="105" t="s">
        <v>19</v>
      </c>
      <c r="C52" s="105"/>
      <c r="D52" s="165"/>
      <c r="E52" s="165"/>
      <c r="I52" s="33"/>
      <c r="J52" s="33"/>
      <c r="K52" s="33"/>
      <c r="L52" s="105" t="s">
        <v>0</v>
      </c>
      <c r="M52" s="306"/>
      <c r="N52" s="105" t="s">
        <v>29</v>
      </c>
      <c r="O52" s="111"/>
      <c r="P52" s="176"/>
    </row>
    <row r="53" spans="1:16" ht="15">
      <c r="A53" s="106"/>
      <c r="B53" s="106"/>
      <c r="C53" s="106"/>
      <c r="D53" s="106"/>
      <c r="E53" s="106"/>
      <c r="F53" s="106"/>
      <c r="G53" s="106"/>
      <c r="H53" s="106"/>
      <c r="I53" s="307"/>
      <c r="J53" s="307"/>
      <c r="K53" s="307"/>
      <c r="L53" s="307"/>
      <c r="M53" s="308"/>
      <c r="N53" s="307"/>
      <c r="O53" s="307"/>
      <c r="P53" s="107"/>
    </row>
    <row r="54" spans="9:16" ht="15">
      <c r="I54" s="33"/>
      <c r="J54" s="33"/>
      <c r="K54" s="33"/>
      <c r="L54" s="33"/>
      <c r="M54" s="306"/>
      <c r="N54" s="33"/>
      <c r="O54" s="33"/>
      <c r="P54" s="108"/>
    </row>
    <row r="55" spans="1:17" ht="15">
      <c r="A55" s="27">
        <v>21</v>
      </c>
      <c r="B55" s="3" t="s">
        <v>245</v>
      </c>
      <c r="I55" s="33"/>
      <c r="J55" s="33"/>
      <c r="K55" s="33"/>
      <c r="L55" s="111" t="s">
        <v>3</v>
      </c>
      <c r="M55" s="306"/>
      <c r="N55" s="33"/>
      <c r="O55" s="312">
        <v>1139357</v>
      </c>
      <c r="P55" s="108"/>
      <c r="Q55" s="85"/>
    </row>
    <row r="56" spans="9:17" ht="15">
      <c r="I56" s="33"/>
      <c r="J56" s="33"/>
      <c r="K56" s="33"/>
      <c r="L56" s="111"/>
      <c r="M56" s="306"/>
      <c r="N56" s="33"/>
      <c r="O56" s="85"/>
      <c r="P56" s="108"/>
      <c r="Q56" s="85"/>
    </row>
    <row r="57" spans="1:17" ht="15">
      <c r="A57" s="27">
        <v>22</v>
      </c>
      <c r="B57" s="114" t="s">
        <v>76</v>
      </c>
      <c r="I57" s="313" t="s">
        <v>328</v>
      </c>
      <c r="J57" s="33"/>
      <c r="K57" s="33"/>
      <c r="L57" s="111"/>
      <c r="M57" s="306"/>
      <c r="N57" s="33"/>
      <c r="O57" s="85">
        <v>55414.99500000011</v>
      </c>
      <c r="P57" s="108"/>
      <c r="Q57" s="85"/>
    </row>
    <row r="58" spans="9:17" ht="15">
      <c r="I58" s="33"/>
      <c r="J58" s="33"/>
      <c r="K58" s="33"/>
      <c r="L58" s="111"/>
      <c r="M58" s="306"/>
      <c r="N58" s="33"/>
      <c r="P58" s="108"/>
      <c r="Q58" s="85"/>
    </row>
    <row r="59" spans="1:16" ht="15">
      <c r="A59" s="27">
        <v>23</v>
      </c>
      <c r="B59" s="3" t="s">
        <v>317</v>
      </c>
      <c r="G59" s="132"/>
      <c r="I59" s="313" t="s">
        <v>318</v>
      </c>
      <c r="J59" s="33"/>
      <c r="K59" s="33"/>
      <c r="L59" s="111" t="s">
        <v>57</v>
      </c>
      <c r="M59" s="306"/>
      <c r="N59" s="33"/>
      <c r="O59" s="17">
        <v>27650656</v>
      </c>
      <c r="P59" s="108"/>
    </row>
    <row r="60" spans="7:16" ht="15">
      <c r="G60" s="132"/>
      <c r="I60" s="313"/>
      <c r="J60" s="33"/>
      <c r="K60" s="33"/>
      <c r="L60" s="111"/>
      <c r="M60" s="306"/>
      <c r="N60" s="33"/>
      <c r="O60" s="17"/>
      <c r="P60" s="108"/>
    </row>
    <row r="61" spans="1:16" ht="15">
      <c r="A61" s="27">
        <v>24</v>
      </c>
      <c r="B61" s="314" t="s">
        <v>327</v>
      </c>
      <c r="I61" s="33"/>
      <c r="J61" s="33"/>
      <c r="K61" s="33"/>
      <c r="L61" s="111" t="s">
        <v>60</v>
      </c>
      <c r="M61" s="306"/>
      <c r="N61" s="33"/>
      <c r="O61" s="310">
        <v>0.0432</v>
      </c>
      <c r="P61" s="108"/>
    </row>
    <row r="62" spans="9:16" ht="15">
      <c r="I62" s="33"/>
      <c r="J62" s="33"/>
      <c r="K62" s="33"/>
      <c r="L62" s="33"/>
      <c r="M62" s="306"/>
      <c r="N62" s="307"/>
      <c r="O62" s="307"/>
      <c r="P62" s="107"/>
    </row>
    <row r="65" ht="15">
      <c r="O65" s="80"/>
    </row>
  </sheetData>
  <printOptions horizontalCentered="1"/>
  <pageMargins left="0.5" right="0.5" top="0.5" bottom="0.55" header="0.5" footer="0.5"/>
  <pageSetup blackAndWhite="1" fitToHeight="1" fitToWidth="1" horizontalDpi="600" verticalDpi="600" orientation="portrait" scale="56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M64"/>
  <sheetViews>
    <sheetView zoomScale="70" zoomScaleNormal="70" workbookViewId="0" topLeftCell="A1">
      <selection activeCell="I65" sqref="I65"/>
    </sheetView>
  </sheetViews>
  <sheetFormatPr defaultColWidth="9.77734375" defaultRowHeight="15"/>
  <cols>
    <col min="1" max="1" width="3.99609375" style="27" customWidth="1"/>
    <col min="2" max="2" width="12.77734375" style="3" customWidth="1"/>
    <col min="3" max="3" width="11.10546875" style="3" customWidth="1"/>
    <col min="4" max="4" width="14.6640625" style="3" customWidth="1"/>
    <col min="5" max="5" width="10.99609375" style="3" customWidth="1"/>
    <col min="6" max="6" width="8.77734375" style="3" customWidth="1"/>
    <col min="7" max="7" width="11.77734375" style="3" customWidth="1"/>
    <col min="8" max="8" width="10.99609375" style="3" customWidth="1"/>
    <col min="9" max="9" width="14.10546875" style="3" customWidth="1"/>
    <col min="10" max="10" width="6.5546875" style="3" customWidth="1"/>
    <col min="11" max="11" width="5.99609375" style="3" customWidth="1"/>
    <col min="12" max="12" width="13.10546875" style="3" customWidth="1"/>
    <col min="13" max="13" width="5.4453125" style="3" customWidth="1"/>
    <col min="14" max="16384" width="9.77734375" style="3" customWidth="1"/>
  </cols>
  <sheetData>
    <row r="1" spans="2:13" ht="15"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3" ht="15.75">
      <c r="B2" s="151" t="s">
        <v>393</v>
      </c>
      <c r="C2" s="165"/>
      <c r="D2" s="165"/>
      <c r="E2" s="165"/>
      <c r="F2" s="165"/>
      <c r="G2" s="165"/>
      <c r="H2" s="165"/>
      <c r="I2" s="165"/>
      <c r="J2" s="165"/>
      <c r="K2" s="165"/>
      <c r="L2" s="194" t="s">
        <v>357</v>
      </c>
      <c r="M2" s="165"/>
    </row>
    <row r="3" spans="2:13" ht="15.75">
      <c r="B3" s="105" t="s">
        <v>49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2:13" ht="15.75">
      <c r="B4" s="105" t="s">
        <v>48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2:13" ht="15.75">
      <c r="B5" s="105" t="s">
        <v>53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2:13" ht="1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4:9" ht="15">
      <c r="D7" s="3" t="s">
        <v>30</v>
      </c>
      <c r="I7" s="290">
        <v>39202</v>
      </c>
    </row>
    <row r="8" ht="15"/>
    <row r="9" spans="1:13" ht="1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15">
      <c r="A10" s="3"/>
      <c r="J10" s="108"/>
      <c r="M10" s="108"/>
    </row>
    <row r="11" spans="1:13" ht="15.75">
      <c r="A11" s="105"/>
      <c r="B11" s="105" t="s">
        <v>19</v>
      </c>
      <c r="C11" s="165"/>
      <c r="D11" s="165"/>
      <c r="E11" s="165"/>
      <c r="I11" s="165"/>
      <c r="J11" s="291" t="s">
        <v>0</v>
      </c>
      <c r="K11" s="133"/>
      <c r="L11" s="121" t="s">
        <v>1</v>
      </c>
      <c r="M11" s="108"/>
    </row>
    <row r="12" spans="1:13" ht="15">
      <c r="A12" s="106"/>
      <c r="B12" s="106"/>
      <c r="C12" s="106"/>
      <c r="D12" s="106"/>
      <c r="E12" s="106"/>
      <c r="F12" s="106"/>
      <c r="G12" s="106"/>
      <c r="H12" s="106"/>
      <c r="I12" s="106"/>
      <c r="J12" s="107"/>
      <c r="K12" s="106"/>
      <c r="L12" s="106"/>
      <c r="M12" s="107"/>
    </row>
    <row r="13" spans="1:13" ht="15">
      <c r="A13" s="3"/>
      <c r="J13" s="108"/>
      <c r="M13" s="108"/>
    </row>
    <row r="14" spans="2:13" ht="15.75">
      <c r="B14" s="8" t="s">
        <v>402</v>
      </c>
      <c r="G14" s="292"/>
      <c r="H14" s="292"/>
      <c r="J14" s="108"/>
      <c r="M14" s="108"/>
    </row>
    <row r="15" spans="1:13" ht="15">
      <c r="A15" s="27">
        <v>1</v>
      </c>
      <c r="B15" s="3" t="s">
        <v>126</v>
      </c>
      <c r="J15" s="108"/>
      <c r="M15" s="108"/>
    </row>
    <row r="16" spans="2:13" ht="15">
      <c r="B16" s="3" t="s">
        <v>403</v>
      </c>
      <c r="J16" s="176" t="s">
        <v>3</v>
      </c>
      <c r="L16" s="29">
        <v>-4079291</v>
      </c>
      <c r="M16" s="108"/>
    </row>
    <row r="17" spans="10:13" ht="15">
      <c r="J17" s="176"/>
      <c r="L17" s="15"/>
      <c r="M17" s="108"/>
    </row>
    <row r="18" spans="10:13" ht="15">
      <c r="J18" s="176"/>
      <c r="L18" s="15"/>
      <c r="M18" s="108"/>
    </row>
    <row r="19" spans="2:13" ht="15.75">
      <c r="B19" s="8" t="s">
        <v>406</v>
      </c>
      <c r="J19" s="176"/>
      <c r="L19" s="15"/>
      <c r="M19" s="108"/>
    </row>
    <row r="20" spans="1:13" ht="15">
      <c r="A20" s="27">
        <v>2</v>
      </c>
      <c r="B20" s="3" t="s">
        <v>106</v>
      </c>
      <c r="E20" s="293">
        <v>-0.1358</v>
      </c>
      <c r="F20" s="3" t="s">
        <v>407</v>
      </c>
      <c r="J20" s="176"/>
      <c r="L20" s="15"/>
      <c r="M20" s="108"/>
    </row>
    <row r="21" spans="2:13" ht="15">
      <c r="B21" s="3" t="s">
        <v>107</v>
      </c>
      <c r="J21" s="176"/>
      <c r="L21" s="15"/>
      <c r="M21" s="108"/>
    </row>
    <row r="22" spans="2:13" ht="15">
      <c r="B22" s="3" t="s">
        <v>108</v>
      </c>
      <c r="C22" s="79">
        <v>30447025</v>
      </c>
      <c r="D22" s="3" t="s">
        <v>109</v>
      </c>
      <c r="J22" s="176"/>
      <c r="L22" s="15"/>
      <c r="M22" s="108"/>
    </row>
    <row r="23" spans="2:13" ht="15">
      <c r="B23" s="3" t="s">
        <v>110</v>
      </c>
      <c r="J23" s="176"/>
      <c r="L23" s="15"/>
      <c r="M23" s="108"/>
    </row>
    <row r="24" spans="10:13" ht="15">
      <c r="J24" s="176" t="s">
        <v>3</v>
      </c>
      <c r="L24" s="101">
        <v>-4134705.995</v>
      </c>
      <c r="M24" s="108"/>
    </row>
    <row r="25" spans="10:13" ht="15">
      <c r="J25" s="176"/>
      <c r="L25" s="102"/>
      <c r="M25" s="108"/>
    </row>
    <row r="26" spans="1:13" ht="15">
      <c r="A26" s="27">
        <v>3</v>
      </c>
      <c r="B26" s="3" t="s">
        <v>130</v>
      </c>
      <c r="J26" s="176" t="s">
        <v>3</v>
      </c>
      <c r="L26" s="101">
        <v>55414.99500000011</v>
      </c>
      <c r="M26" s="108"/>
    </row>
    <row r="27" spans="1:13" ht="15">
      <c r="A27" s="122"/>
      <c r="B27" s="99"/>
      <c r="C27" s="99"/>
      <c r="D27" s="99"/>
      <c r="E27" s="99"/>
      <c r="F27" s="99"/>
      <c r="G27" s="99"/>
      <c r="H27" s="99"/>
      <c r="I27" s="99"/>
      <c r="J27" s="294"/>
      <c r="K27" s="99"/>
      <c r="L27" s="295"/>
      <c r="M27" s="108"/>
    </row>
    <row r="28" spans="10:13" ht="15">
      <c r="J28" s="176"/>
      <c r="L28" s="15"/>
      <c r="M28" s="108"/>
    </row>
    <row r="29" spans="2:13" ht="15.75">
      <c r="B29" s="8" t="s">
        <v>404</v>
      </c>
      <c r="J29" s="176"/>
      <c r="L29" s="15"/>
      <c r="M29" s="108"/>
    </row>
    <row r="30" spans="1:13" ht="15">
      <c r="A30" s="27">
        <v>4</v>
      </c>
      <c r="B30" s="3" t="s">
        <v>111</v>
      </c>
      <c r="J30" s="176"/>
      <c r="L30" s="15"/>
      <c r="M30" s="108"/>
    </row>
    <row r="31" spans="2:13" ht="15">
      <c r="B31" s="3" t="s">
        <v>112</v>
      </c>
      <c r="J31" s="176" t="s">
        <v>3</v>
      </c>
      <c r="L31" s="29">
        <v>0</v>
      </c>
      <c r="M31" s="108"/>
    </row>
    <row r="32" spans="2:13" ht="15">
      <c r="B32" s="160" t="s">
        <v>408</v>
      </c>
      <c r="J32" s="176"/>
      <c r="L32" s="29"/>
      <c r="M32" s="108"/>
    </row>
    <row r="33" spans="10:13" ht="15">
      <c r="J33" s="176"/>
      <c r="L33" s="29"/>
      <c r="M33" s="108"/>
    </row>
    <row r="34" spans="2:13" ht="15.75">
      <c r="B34" s="8" t="s">
        <v>405</v>
      </c>
      <c r="J34" s="176"/>
      <c r="L34" s="103"/>
      <c r="M34" s="108"/>
    </row>
    <row r="35" spans="1:13" ht="15">
      <c r="A35" s="27">
        <v>5</v>
      </c>
      <c r="B35" s="3" t="s">
        <v>113</v>
      </c>
      <c r="J35" s="176"/>
      <c r="L35" s="103"/>
      <c r="M35" s="108"/>
    </row>
    <row r="36" spans="2:13" ht="15">
      <c r="B36" s="3" t="s">
        <v>131</v>
      </c>
      <c r="D36" s="293">
        <v>0</v>
      </c>
      <c r="E36" s="3" t="s">
        <v>409</v>
      </c>
      <c r="J36" s="176"/>
      <c r="L36" s="15"/>
      <c r="M36" s="108"/>
    </row>
    <row r="37" spans="2:13" ht="15">
      <c r="B37" s="3" t="s">
        <v>124</v>
      </c>
      <c r="I37" s="296"/>
      <c r="J37" s="176"/>
      <c r="L37" s="15"/>
      <c r="M37" s="108"/>
    </row>
    <row r="38" spans="2:13" ht="15">
      <c r="B38" s="3" t="s">
        <v>114</v>
      </c>
      <c r="C38" s="171">
        <v>30447025</v>
      </c>
      <c r="D38" s="3" t="s">
        <v>115</v>
      </c>
      <c r="J38" s="176"/>
      <c r="L38" s="15"/>
      <c r="M38" s="108"/>
    </row>
    <row r="39" spans="2:13" ht="15">
      <c r="B39" s="3" t="s">
        <v>116</v>
      </c>
      <c r="J39" s="176"/>
      <c r="L39" s="15"/>
      <c r="M39" s="108"/>
    </row>
    <row r="40" spans="2:13" ht="15">
      <c r="B40" s="3" t="s">
        <v>117</v>
      </c>
      <c r="G40" s="3">
        <v>0</v>
      </c>
      <c r="J40" s="176" t="s">
        <v>3</v>
      </c>
      <c r="L40" s="101">
        <v>0</v>
      </c>
      <c r="M40" s="108"/>
    </row>
    <row r="41" spans="10:13" ht="15">
      <c r="J41" s="176"/>
      <c r="L41" s="102"/>
      <c r="M41" s="108"/>
    </row>
    <row r="42" spans="1:13" ht="15">
      <c r="A42" s="27">
        <v>6</v>
      </c>
      <c r="B42" s="3" t="s">
        <v>127</v>
      </c>
      <c r="J42" s="176" t="s">
        <v>3</v>
      </c>
      <c r="L42" s="101">
        <v>0</v>
      </c>
      <c r="M42" s="108"/>
    </row>
    <row r="43" spans="1:13" ht="15">
      <c r="A43" s="122"/>
      <c r="B43" s="99"/>
      <c r="C43" s="99"/>
      <c r="D43" s="99"/>
      <c r="E43" s="99"/>
      <c r="F43" s="99"/>
      <c r="G43" s="99"/>
      <c r="H43" s="99"/>
      <c r="I43" s="99"/>
      <c r="J43" s="294"/>
      <c r="K43" s="99"/>
      <c r="L43" s="295"/>
      <c r="M43" s="108"/>
    </row>
    <row r="44" spans="10:13" ht="15" hidden="1">
      <c r="J44" s="176"/>
      <c r="L44" s="15"/>
      <c r="M44" s="108"/>
    </row>
    <row r="45" spans="2:13" ht="15.75" hidden="1">
      <c r="B45" s="8" t="s">
        <v>324</v>
      </c>
      <c r="J45" s="176"/>
      <c r="L45" s="15"/>
      <c r="M45" s="108"/>
    </row>
    <row r="46" spans="1:13" ht="15" hidden="1">
      <c r="A46" s="27">
        <v>7</v>
      </c>
      <c r="B46" s="3" t="s">
        <v>118</v>
      </c>
      <c r="J46" s="176"/>
      <c r="L46" s="15"/>
      <c r="M46" s="108"/>
    </row>
    <row r="47" spans="2:13" ht="15" hidden="1">
      <c r="B47" s="3" t="s">
        <v>323</v>
      </c>
      <c r="J47" s="176" t="s">
        <v>3</v>
      </c>
      <c r="L47" s="29">
        <v>0</v>
      </c>
      <c r="M47" s="108"/>
    </row>
    <row r="48" spans="10:13" ht="15" hidden="1">
      <c r="J48" s="176"/>
      <c r="L48" s="15"/>
      <c r="M48" s="108"/>
    </row>
    <row r="49" spans="10:13" ht="15" hidden="1">
      <c r="J49" s="176"/>
      <c r="L49" s="15"/>
      <c r="M49" s="108"/>
    </row>
    <row r="50" spans="2:13" ht="15.75" hidden="1">
      <c r="B50" s="8" t="s">
        <v>325</v>
      </c>
      <c r="J50" s="176"/>
      <c r="L50" s="15"/>
      <c r="M50" s="108"/>
    </row>
    <row r="51" spans="1:13" ht="15" hidden="1">
      <c r="A51" s="27">
        <v>8</v>
      </c>
      <c r="B51" s="3" t="s">
        <v>119</v>
      </c>
      <c r="E51" s="293">
        <v>0</v>
      </c>
      <c r="F51" s="3" t="s">
        <v>129</v>
      </c>
      <c r="J51" s="176"/>
      <c r="L51" s="15"/>
      <c r="M51" s="108"/>
    </row>
    <row r="52" spans="2:13" ht="15" hidden="1">
      <c r="B52" s="3" t="s">
        <v>125</v>
      </c>
      <c r="J52" s="176"/>
      <c r="L52" s="15"/>
      <c r="M52" s="108"/>
    </row>
    <row r="53" spans="2:13" ht="15" hidden="1">
      <c r="B53" s="3" t="s">
        <v>108</v>
      </c>
      <c r="C53" s="10">
        <v>2327385</v>
      </c>
      <c r="D53" s="3" t="s">
        <v>120</v>
      </c>
      <c r="J53" s="176"/>
      <c r="L53" s="15"/>
      <c r="M53" s="108"/>
    </row>
    <row r="54" spans="2:13" ht="15" hidden="1">
      <c r="B54" s="3" t="s">
        <v>121</v>
      </c>
      <c r="J54" s="176"/>
      <c r="L54" s="15"/>
      <c r="M54" s="108"/>
    </row>
    <row r="55" spans="2:13" ht="15" hidden="1">
      <c r="B55" s="3" t="s">
        <v>122</v>
      </c>
      <c r="J55" s="176" t="s">
        <v>3</v>
      </c>
      <c r="L55" s="101">
        <v>0</v>
      </c>
      <c r="M55" s="108"/>
    </row>
    <row r="56" spans="10:13" ht="15" hidden="1">
      <c r="J56" s="176"/>
      <c r="L56" s="102"/>
      <c r="M56" s="108"/>
    </row>
    <row r="57" spans="1:13" ht="15" hidden="1">
      <c r="A57" s="27">
        <v>9</v>
      </c>
      <c r="B57" s="3" t="s">
        <v>128</v>
      </c>
      <c r="J57" s="176" t="s">
        <v>3</v>
      </c>
      <c r="L57" s="101">
        <v>0</v>
      </c>
      <c r="M57" s="108"/>
    </row>
    <row r="58" spans="1:13" ht="15" hidden="1">
      <c r="A58" s="122"/>
      <c r="B58" s="99"/>
      <c r="C58" s="99"/>
      <c r="D58" s="99"/>
      <c r="E58" s="99"/>
      <c r="F58" s="99"/>
      <c r="G58" s="99"/>
      <c r="H58" s="99"/>
      <c r="I58" s="99"/>
      <c r="J58" s="294"/>
      <c r="K58" s="99"/>
      <c r="L58" s="295"/>
      <c r="M58" s="108"/>
    </row>
    <row r="59" spans="10:13" ht="15">
      <c r="J59" s="108"/>
      <c r="L59" s="15"/>
      <c r="M59" s="108"/>
    </row>
    <row r="60" spans="1:13" ht="15">
      <c r="A60" s="27">
        <v>7</v>
      </c>
      <c r="B60" s="3" t="s">
        <v>326</v>
      </c>
      <c r="J60" s="176" t="s">
        <v>3</v>
      </c>
      <c r="K60" s="177"/>
      <c r="L60" s="104">
        <v>55414.99500000011</v>
      </c>
      <c r="M60" s="107"/>
    </row>
    <row r="61" spans="10:13" ht="15">
      <c r="J61" s="297"/>
      <c r="K61" s="13"/>
      <c r="L61" s="144"/>
      <c r="M61" s="13"/>
    </row>
    <row r="62" spans="2:12" ht="15">
      <c r="B62" s="3" t="s">
        <v>31</v>
      </c>
      <c r="L62" s="15"/>
    </row>
    <row r="63" ht="15">
      <c r="L63" s="15"/>
    </row>
    <row r="64" ht="15">
      <c r="L64" s="15"/>
    </row>
    <row r="68" ht="15"/>
    <row r="69" ht="15"/>
  </sheetData>
  <printOptions horizontalCentered="1"/>
  <pageMargins left="0.5" right="0.5" top="0.5" bottom="0.55" header="0.5" footer="0.5"/>
  <pageSetup fitToHeight="1" fitToWidth="1" horizontalDpi="600" verticalDpi="600" orientation="portrait" scale="6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2" max="2" width="2.21484375" style="0" customWidth="1"/>
    <col min="4" max="4" width="1.77734375" style="0" customWidth="1"/>
    <col min="5" max="5" width="12.88671875" style="0" bestFit="1" customWidth="1"/>
    <col min="6" max="6" width="2.10546875" style="0" customWidth="1"/>
    <col min="7" max="7" width="10.77734375" style="0" bestFit="1" customWidth="1"/>
    <col min="8" max="8" width="1.33203125" style="0" customWidth="1"/>
    <col min="9" max="9" width="7.6640625" style="0" bestFit="1" customWidth="1"/>
    <col min="10" max="10" width="1.2265625" style="0" customWidth="1"/>
    <col min="11" max="11" width="11.77734375" style="0" bestFit="1" customWidth="1"/>
    <col min="12" max="12" width="1.66796875" style="0" customWidth="1"/>
    <col min="13" max="13" width="11.77734375" style="0" bestFit="1" customWidth="1"/>
    <col min="14" max="14" width="1.4375" style="0" customWidth="1"/>
    <col min="15" max="15" width="10.88671875" style="0" bestFit="1" customWidth="1"/>
  </cols>
  <sheetData>
    <row r="1" spans="1:13" ht="20.25">
      <c r="A1" s="361" t="s">
        <v>237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20.25">
      <c r="A2" s="361" t="s">
        <v>257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spans="1:13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15">
      <c r="A4" s="19"/>
      <c r="B4" s="19"/>
      <c r="C4" s="19"/>
      <c r="D4" s="19"/>
      <c r="E4" s="19" t="s">
        <v>160</v>
      </c>
      <c r="F4" s="19"/>
      <c r="G4" s="19"/>
      <c r="H4" s="19"/>
      <c r="I4" s="19" t="s">
        <v>153</v>
      </c>
      <c r="J4" s="19"/>
      <c r="K4" s="19" t="s">
        <v>160</v>
      </c>
      <c r="L4" s="19"/>
      <c r="M4" s="19" t="s">
        <v>258</v>
      </c>
      <c r="O4" s="19" t="s">
        <v>260</v>
      </c>
    </row>
    <row r="5" spans="1:15" ht="15">
      <c r="A5" s="19" t="s">
        <v>198</v>
      </c>
      <c r="B5" s="19"/>
      <c r="C5" s="19"/>
      <c r="D5" s="19"/>
      <c r="E5" s="19" t="s">
        <v>161</v>
      </c>
      <c r="F5" s="19"/>
      <c r="G5" s="19" t="s">
        <v>160</v>
      </c>
      <c r="H5" s="19"/>
      <c r="I5" s="19" t="s">
        <v>161</v>
      </c>
      <c r="J5" s="19"/>
      <c r="K5" s="19" t="s">
        <v>259</v>
      </c>
      <c r="L5" s="19"/>
      <c r="M5" s="19" t="s">
        <v>260</v>
      </c>
      <c r="O5" s="19" t="s">
        <v>263</v>
      </c>
    </row>
    <row r="6" spans="1:15" ht="15">
      <c r="A6" s="20" t="s">
        <v>200</v>
      </c>
      <c r="B6" s="19"/>
      <c r="C6" s="20" t="s">
        <v>238</v>
      </c>
      <c r="D6" s="19"/>
      <c r="E6" s="20" t="s">
        <v>261</v>
      </c>
      <c r="F6" s="19"/>
      <c r="G6" s="20" t="s">
        <v>262</v>
      </c>
      <c r="H6" s="19"/>
      <c r="I6" s="20" t="s">
        <v>162</v>
      </c>
      <c r="J6" s="19"/>
      <c r="K6" s="20" t="s">
        <v>161</v>
      </c>
      <c r="L6" s="19"/>
      <c r="M6" s="20" t="s">
        <v>263</v>
      </c>
      <c r="O6" s="20" t="s">
        <v>271</v>
      </c>
    </row>
    <row r="7" spans="1:15" ht="15">
      <c r="A7" s="18"/>
      <c r="B7" s="18"/>
      <c r="C7" s="21" t="s">
        <v>264</v>
      </c>
      <c r="D7" s="18"/>
      <c r="E7" s="21" t="s">
        <v>265</v>
      </c>
      <c r="F7" s="18"/>
      <c r="G7" s="21" t="s">
        <v>266</v>
      </c>
      <c r="H7" s="18"/>
      <c r="I7" s="21" t="s">
        <v>267</v>
      </c>
      <c r="J7" s="18"/>
      <c r="K7" s="21" t="s">
        <v>268</v>
      </c>
      <c r="L7" s="18"/>
      <c r="M7" s="21" t="s">
        <v>269</v>
      </c>
      <c r="O7" s="21" t="s">
        <v>272</v>
      </c>
    </row>
    <row r="8" spans="1:15" ht="15">
      <c r="A8" s="18"/>
      <c r="B8" s="18"/>
      <c r="C8" s="21"/>
      <c r="D8" s="18"/>
      <c r="E8" s="18"/>
      <c r="F8" s="18"/>
      <c r="G8" s="18"/>
      <c r="H8" s="18"/>
      <c r="I8" s="18"/>
      <c r="J8" s="18"/>
      <c r="K8" s="5"/>
      <c r="L8" s="18"/>
      <c r="M8" s="7"/>
      <c r="O8" s="18"/>
    </row>
    <row r="9" spans="1:15" ht="15">
      <c r="A9" s="19">
        <f>1+A7</f>
        <v>1</v>
      </c>
      <c r="B9" s="18"/>
      <c r="C9" s="18" t="s">
        <v>38</v>
      </c>
      <c r="D9" s="18"/>
      <c r="E9" s="7">
        <f>$E$22/12</f>
        <v>2522699.5</v>
      </c>
      <c r="F9" s="18"/>
      <c r="G9" s="198">
        <v>7717628</v>
      </c>
      <c r="H9" s="18"/>
      <c r="I9" s="1"/>
      <c r="J9" s="18"/>
      <c r="K9" s="7">
        <f aca="true" t="shared" si="0" ref="K9:K20">G9*$I$22</f>
        <v>5552956.0700147925</v>
      </c>
      <c r="L9" s="18"/>
      <c r="M9" s="7">
        <f>K9-E9</f>
        <v>3030256.5700147925</v>
      </c>
      <c r="O9" s="26">
        <f aca="true" t="shared" si="1" ref="O9:O20">M9/G9</f>
        <v>0.3926409215389486</v>
      </c>
    </row>
    <row r="10" spans="1:15" ht="15">
      <c r="A10" s="19">
        <f aca="true" t="shared" si="2" ref="A10:A20">1+A9</f>
        <v>2</v>
      </c>
      <c r="B10" s="18"/>
      <c r="C10" s="18" t="s">
        <v>39</v>
      </c>
      <c r="D10" s="18"/>
      <c r="E10" s="7">
        <f aca="true" t="shared" si="3" ref="E10:E20">$E$22/12</f>
        <v>2522699.5</v>
      </c>
      <c r="F10" s="18"/>
      <c r="G10" s="198">
        <v>7113305</v>
      </c>
      <c r="H10" s="18"/>
      <c r="I10" s="1"/>
      <c r="J10" s="18"/>
      <c r="K10" s="7">
        <f t="shared" si="0"/>
        <v>5118136.061704008</v>
      </c>
      <c r="L10" s="18"/>
      <c r="M10" s="7">
        <f aca="true" t="shared" si="4" ref="M10:M20">K10-E10</f>
        <v>2595436.561704008</v>
      </c>
      <c r="O10" s="26">
        <f t="shared" si="1"/>
        <v>0.3648706981781335</v>
      </c>
    </row>
    <row r="11" spans="1:15" ht="15">
      <c r="A11" s="19">
        <f t="shared" si="2"/>
        <v>3</v>
      </c>
      <c r="B11" s="18"/>
      <c r="C11" s="18" t="s">
        <v>40</v>
      </c>
      <c r="D11" s="18"/>
      <c r="E11" s="7">
        <f t="shared" si="3"/>
        <v>2522699.5</v>
      </c>
      <c r="F11" s="18"/>
      <c r="G11" s="198">
        <v>5816969</v>
      </c>
      <c r="H11" s="18"/>
      <c r="I11" s="1"/>
      <c r="J11" s="18"/>
      <c r="K11" s="7">
        <f t="shared" si="0"/>
        <v>4185401.695655437</v>
      </c>
      <c r="L11" s="18"/>
      <c r="M11" s="7">
        <f t="shared" si="4"/>
        <v>1662702.1956554372</v>
      </c>
      <c r="O11" s="26">
        <f t="shared" si="1"/>
        <v>0.2858365233948191</v>
      </c>
    </row>
    <row r="12" spans="1:15" ht="15">
      <c r="A12" s="19">
        <f t="shared" si="2"/>
        <v>4</v>
      </c>
      <c r="B12" s="18"/>
      <c r="C12" s="18" t="s">
        <v>41</v>
      </c>
      <c r="D12" s="18"/>
      <c r="E12" s="7">
        <f t="shared" si="3"/>
        <v>2522699.5</v>
      </c>
      <c r="F12" s="18"/>
      <c r="G12" s="198">
        <v>4232448</v>
      </c>
      <c r="H12" s="18"/>
      <c r="I12" s="1"/>
      <c r="J12" s="18"/>
      <c r="K12" s="7">
        <f t="shared" si="0"/>
        <v>3045313.639452688</v>
      </c>
      <c r="L12" s="18"/>
      <c r="M12" s="7">
        <f t="shared" si="4"/>
        <v>522614.13945268793</v>
      </c>
      <c r="O12" s="26">
        <f t="shared" si="1"/>
        <v>0.12347798235269232</v>
      </c>
    </row>
    <row r="13" spans="1:15" ht="15">
      <c r="A13" s="19">
        <f t="shared" si="2"/>
        <v>5</v>
      </c>
      <c r="B13" s="18"/>
      <c r="C13" s="18" t="s">
        <v>42</v>
      </c>
      <c r="D13" s="18"/>
      <c r="E13" s="7">
        <f t="shared" si="3"/>
        <v>2522699.5</v>
      </c>
      <c r="F13" s="18"/>
      <c r="G13" s="198">
        <v>2374445</v>
      </c>
      <c r="H13" s="18"/>
      <c r="I13" s="1"/>
      <c r="J13" s="18"/>
      <c r="K13" s="7">
        <f t="shared" si="0"/>
        <v>1708450.9353996168</v>
      </c>
      <c r="L13" s="18"/>
      <c r="M13" s="7">
        <f t="shared" si="4"/>
        <v>-814248.5646003832</v>
      </c>
      <c r="O13" s="26">
        <f t="shared" si="1"/>
        <v>-0.3429216362562128</v>
      </c>
    </row>
    <row r="14" spans="1:15" ht="15">
      <c r="A14" s="19">
        <f t="shared" si="2"/>
        <v>6</v>
      </c>
      <c r="B14" s="18"/>
      <c r="C14" s="18" t="s">
        <v>43</v>
      </c>
      <c r="D14" s="18"/>
      <c r="E14" s="7">
        <f t="shared" si="3"/>
        <v>2522699.5</v>
      </c>
      <c r="F14" s="18"/>
      <c r="G14" s="198">
        <v>1272582</v>
      </c>
      <c r="H14" s="18"/>
      <c r="I14" s="1"/>
      <c r="J14" s="18"/>
      <c r="K14" s="7">
        <f t="shared" si="0"/>
        <v>915642.9853177123</v>
      </c>
      <c r="L14" s="18"/>
      <c r="M14" s="7">
        <f t="shared" si="4"/>
        <v>-1607056.5146822878</v>
      </c>
      <c r="O14" s="26">
        <f t="shared" si="1"/>
        <v>-1.2628314047207079</v>
      </c>
    </row>
    <row r="15" spans="1:15" ht="15">
      <c r="A15" s="19">
        <f t="shared" si="2"/>
        <v>7</v>
      </c>
      <c r="B15" s="18"/>
      <c r="C15" s="18" t="s">
        <v>44</v>
      </c>
      <c r="D15" s="18"/>
      <c r="E15" s="7">
        <f t="shared" si="3"/>
        <v>2522699.5</v>
      </c>
      <c r="F15" s="18"/>
      <c r="G15" s="198">
        <v>817960</v>
      </c>
      <c r="H15" s="18"/>
      <c r="I15" s="1"/>
      <c r="J15" s="18"/>
      <c r="K15" s="7">
        <f t="shared" si="0"/>
        <v>588535.2270191438</v>
      </c>
      <c r="L15" s="18"/>
      <c r="M15" s="7">
        <f t="shared" si="4"/>
        <v>-1934164.2729808562</v>
      </c>
      <c r="O15" s="26">
        <f t="shared" si="1"/>
        <v>-2.3646196305208766</v>
      </c>
    </row>
    <row r="16" spans="1:15" ht="15">
      <c r="A16" s="19">
        <f t="shared" si="2"/>
        <v>8</v>
      </c>
      <c r="B16" s="18"/>
      <c r="C16" s="18" t="s">
        <v>45</v>
      </c>
      <c r="D16" s="18"/>
      <c r="E16" s="7">
        <f>$E$22/12</f>
        <v>2522699.5</v>
      </c>
      <c r="F16" s="18"/>
      <c r="G16" s="198">
        <v>1077271</v>
      </c>
      <c r="H16" s="18"/>
      <c r="I16" s="1"/>
      <c r="J16" s="18"/>
      <c r="K16" s="7">
        <f t="shared" si="0"/>
        <v>775113.6150253557</v>
      </c>
      <c r="L16" s="18"/>
      <c r="M16" s="7">
        <f t="shared" si="4"/>
        <v>-1747585.8849746443</v>
      </c>
      <c r="O16" s="26">
        <f t="shared" si="1"/>
        <v>-1.622234224233869</v>
      </c>
    </row>
    <row r="17" spans="1:15" ht="15">
      <c r="A17" s="19">
        <f t="shared" si="2"/>
        <v>9</v>
      </c>
      <c r="B17" s="18"/>
      <c r="C17" s="18" t="s">
        <v>46</v>
      </c>
      <c r="D17" s="18"/>
      <c r="E17" s="7">
        <f t="shared" si="3"/>
        <v>2522699.5</v>
      </c>
      <c r="F17" s="18"/>
      <c r="G17" s="198">
        <v>929663</v>
      </c>
      <c r="H17" s="18"/>
      <c r="I17" s="1"/>
      <c r="J17" s="18"/>
      <c r="K17" s="7">
        <f t="shared" si="0"/>
        <v>668907.3117955624</v>
      </c>
      <c r="L17" s="18"/>
      <c r="M17" s="7">
        <f t="shared" si="4"/>
        <v>-1853792.1882044375</v>
      </c>
      <c r="O17" s="26">
        <f t="shared" si="1"/>
        <v>-1.9940475077575825</v>
      </c>
    </row>
    <row r="18" spans="1:15" ht="15">
      <c r="A18" s="19">
        <f t="shared" si="2"/>
        <v>10</v>
      </c>
      <c r="B18" s="18"/>
      <c r="C18" s="18" t="s">
        <v>47</v>
      </c>
      <c r="D18" s="18"/>
      <c r="E18" s="7">
        <f t="shared" si="3"/>
        <v>2522699.5</v>
      </c>
      <c r="F18" s="18"/>
      <c r="G18" s="198">
        <v>1731685</v>
      </c>
      <c r="H18" s="18"/>
      <c r="I18" s="1"/>
      <c r="J18" s="18"/>
      <c r="K18" s="7">
        <f t="shared" si="0"/>
        <v>1245974.8943721524</v>
      </c>
      <c r="L18" s="18"/>
      <c r="M18" s="7">
        <f t="shared" si="4"/>
        <v>-1276724.6056278476</v>
      </c>
      <c r="O18" s="26">
        <f t="shared" si="1"/>
        <v>-0.7372730061343995</v>
      </c>
    </row>
    <row r="19" spans="1:15" ht="15">
      <c r="A19" s="19">
        <f t="shared" si="2"/>
        <v>11</v>
      </c>
      <c r="B19" s="18"/>
      <c r="C19" s="18" t="s">
        <v>270</v>
      </c>
      <c r="D19" s="18"/>
      <c r="E19" s="7">
        <f t="shared" si="3"/>
        <v>2522699.5</v>
      </c>
      <c r="F19" s="18"/>
      <c r="G19" s="198">
        <v>3449783</v>
      </c>
      <c r="H19" s="18"/>
      <c r="I19" s="1"/>
      <c r="J19" s="18"/>
      <c r="K19" s="7">
        <f t="shared" si="0"/>
        <v>2482173.726186834</v>
      </c>
      <c r="L19" s="18"/>
      <c r="M19" s="7">
        <f t="shared" si="4"/>
        <v>-40525.77381316619</v>
      </c>
      <c r="O19" s="26">
        <f t="shared" si="1"/>
        <v>-0.011747339995926176</v>
      </c>
    </row>
    <row r="20" spans="1:15" ht="15">
      <c r="A20" s="19">
        <f t="shared" si="2"/>
        <v>12</v>
      </c>
      <c r="B20" s="18"/>
      <c r="C20" s="18" t="s">
        <v>37</v>
      </c>
      <c r="D20" s="18"/>
      <c r="E20" s="22">
        <f t="shared" si="3"/>
        <v>2522699.5</v>
      </c>
      <c r="F20" s="18"/>
      <c r="G20" s="199">
        <v>5539541</v>
      </c>
      <c r="H20" s="18"/>
      <c r="I20" s="1"/>
      <c r="J20" s="18"/>
      <c r="K20" s="22">
        <f t="shared" si="0"/>
        <v>3985787.838056695</v>
      </c>
      <c r="L20" s="18"/>
      <c r="M20" s="22">
        <f t="shared" si="4"/>
        <v>1463088.3380566952</v>
      </c>
      <c r="O20" s="26">
        <f t="shared" si="1"/>
        <v>0.2641172505188959</v>
      </c>
    </row>
    <row r="21" spans="1:13" ht="15">
      <c r="A21" s="18"/>
      <c r="B21" s="18"/>
      <c r="C21" s="18"/>
      <c r="D21" s="18"/>
      <c r="E21" s="7"/>
      <c r="F21" s="18"/>
      <c r="G21" s="18"/>
      <c r="H21" s="18"/>
      <c r="I21" s="18"/>
      <c r="J21" s="18"/>
      <c r="K21" s="7"/>
      <c r="L21" s="18"/>
      <c r="M21" s="18"/>
    </row>
    <row r="22" spans="1:15" ht="15.75" thickBot="1">
      <c r="A22" s="19">
        <f>1+A20</f>
        <v>13</v>
      </c>
      <c r="B22" s="18"/>
      <c r="C22" s="18" t="s">
        <v>175</v>
      </c>
      <c r="D22" s="18"/>
      <c r="E22" s="23">
        <f>'Sch1, pg1'!K37</f>
        <v>30272394</v>
      </c>
      <c r="F22" s="18"/>
      <c r="G22" s="24">
        <f>SUM(G9:G20)</f>
        <v>42073280</v>
      </c>
      <c r="H22" s="18"/>
      <c r="I22" s="25">
        <f>E22/G22</f>
        <v>0.7195159017789913</v>
      </c>
      <c r="J22" s="18"/>
      <c r="K22" s="23">
        <f>SUM(K9:K20)</f>
        <v>30272393.999999996</v>
      </c>
      <c r="L22" s="18"/>
      <c r="M22" s="23">
        <f>SUM(M9:M21)</f>
        <v>-2.7939677238464355E-09</v>
      </c>
      <c r="O22" s="26"/>
    </row>
    <row r="23" spans="1:13" ht="15.75" thickTop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ht="15">
      <c r="R24" s="207">
        <v>39114</v>
      </c>
    </row>
    <row r="25" ht="15">
      <c r="R25" s="207">
        <f>R24-30</f>
        <v>39084</v>
      </c>
    </row>
    <row r="28" spans="6:9" ht="15">
      <c r="F28" s="13"/>
      <c r="G28" s="13"/>
      <c r="H28" s="13"/>
      <c r="I28" s="13"/>
    </row>
    <row r="29" spans="5:9" ht="15">
      <c r="E29" s="203"/>
      <c r="F29" s="204"/>
      <c r="G29" s="205" t="s">
        <v>352</v>
      </c>
      <c r="H29" s="204"/>
      <c r="I29" s="204"/>
    </row>
    <row r="30" spans="6:9" ht="15">
      <c r="F30" s="13"/>
      <c r="G30" s="201"/>
      <c r="H30" s="13"/>
      <c r="I30" s="13"/>
    </row>
    <row r="31" spans="6:9" ht="15">
      <c r="F31" s="13"/>
      <c r="G31" s="201"/>
      <c r="H31" s="13"/>
      <c r="I31" s="13"/>
    </row>
    <row r="32" spans="6:9" ht="15">
      <c r="F32" s="13"/>
      <c r="G32" s="201"/>
      <c r="H32" s="13"/>
      <c r="I32" s="13"/>
    </row>
    <row r="33" spans="6:9" ht="15">
      <c r="F33" s="13"/>
      <c r="G33" s="201"/>
      <c r="H33" s="13"/>
      <c r="I33" s="13"/>
    </row>
    <row r="34" spans="6:9" ht="15">
      <c r="F34" s="13"/>
      <c r="G34" s="201"/>
      <c r="H34" s="13"/>
      <c r="I34" s="13"/>
    </row>
    <row r="35" spans="6:9" ht="15">
      <c r="F35" s="13"/>
      <c r="G35" s="201"/>
      <c r="H35" s="13"/>
      <c r="I35" s="13"/>
    </row>
    <row r="36" spans="6:9" ht="15">
      <c r="F36" s="13"/>
      <c r="G36" s="201"/>
      <c r="H36" s="13"/>
      <c r="I36" s="13"/>
    </row>
    <row r="37" spans="6:9" ht="15">
      <c r="F37" s="13"/>
      <c r="G37" s="201"/>
      <c r="H37" s="13"/>
      <c r="I37" s="13"/>
    </row>
    <row r="38" spans="6:9" ht="15">
      <c r="F38" s="13"/>
      <c r="G38" s="201"/>
      <c r="H38" s="13"/>
      <c r="I38" s="13"/>
    </row>
    <row r="39" spans="6:9" ht="15">
      <c r="F39" s="13"/>
      <c r="G39" s="201"/>
      <c r="H39" s="13"/>
      <c r="I39" s="13"/>
    </row>
    <row r="40" spans="6:9" ht="15">
      <c r="F40" s="13"/>
      <c r="G40" s="201"/>
      <c r="H40" s="13"/>
      <c r="I40" s="13"/>
    </row>
    <row r="41" spans="6:9" ht="15">
      <c r="F41" s="13"/>
      <c r="G41" s="63"/>
      <c r="H41" s="13"/>
      <c r="I41" s="13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I56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1" max="1" width="20.10546875" style="0" bestFit="1" customWidth="1"/>
    <col min="2" max="2" width="8.99609375" style="0" bestFit="1" customWidth="1"/>
    <col min="3" max="3" width="11.4453125" style="0" bestFit="1" customWidth="1"/>
    <col min="4" max="4" width="10.4453125" style="0" bestFit="1" customWidth="1"/>
    <col min="5" max="5" width="8.77734375" style="0" bestFit="1" customWidth="1"/>
    <col min="6" max="6" width="8.10546875" style="0" bestFit="1" customWidth="1"/>
    <col min="7" max="7" width="11.10546875" style="0" bestFit="1" customWidth="1"/>
    <col min="8" max="8" width="9.6640625" style="0" bestFit="1" customWidth="1"/>
    <col min="9" max="9" width="13.10546875" style="0" bestFit="1" customWidth="1"/>
  </cols>
  <sheetData>
    <row r="1" spans="1:9" ht="18.75" thickBot="1">
      <c r="A1" s="362" t="s">
        <v>286</v>
      </c>
      <c r="B1" s="363"/>
      <c r="C1" s="363"/>
      <c r="D1" s="363"/>
      <c r="E1" s="363"/>
      <c r="F1" s="363"/>
      <c r="G1" s="363"/>
      <c r="H1" s="363"/>
      <c r="I1" s="364"/>
    </row>
    <row r="2" spans="1:9" ht="15">
      <c r="A2" s="18"/>
      <c r="B2" s="18"/>
      <c r="C2" s="18"/>
      <c r="D2" s="18"/>
      <c r="E2" s="34"/>
      <c r="F2" s="5"/>
      <c r="G2" s="35"/>
      <c r="H2" s="5"/>
      <c r="I2" s="26"/>
    </row>
    <row r="3" spans="1:9" ht="15">
      <c r="A3" s="365" t="str">
        <f>'Sch1, pg 2-4'!A5</f>
        <v>August 2007</v>
      </c>
      <c r="B3" s="366"/>
      <c r="C3" s="366"/>
      <c r="D3" s="366"/>
      <c r="E3" s="366"/>
      <c r="F3" s="366"/>
      <c r="G3" s="366"/>
      <c r="H3" s="366"/>
      <c r="I3" s="343"/>
    </row>
    <row r="4" spans="1:9" ht="15">
      <c r="A4" s="41"/>
      <c r="B4" s="41"/>
      <c r="C4" s="41"/>
      <c r="D4" s="41"/>
      <c r="E4" s="42"/>
      <c r="F4" s="16"/>
      <c r="G4" s="43"/>
      <c r="H4" s="16"/>
      <c r="I4" s="44"/>
    </row>
    <row r="5" spans="1:9" ht="15">
      <c r="A5" s="41" t="s">
        <v>287</v>
      </c>
      <c r="B5" s="45" t="s">
        <v>288</v>
      </c>
      <c r="C5" s="46" t="s">
        <v>289</v>
      </c>
      <c r="D5" s="46" t="s">
        <v>290</v>
      </c>
      <c r="E5" s="47" t="s">
        <v>291</v>
      </c>
      <c r="F5" s="48" t="s">
        <v>292</v>
      </c>
      <c r="G5" s="49" t="s">
        <v>293</v>
      </c>
      <c r="H5" s="78" t="s">
        <v>302</v>
      </c>
      <c r="I5" s="44"/>
    </row>
    <row r="6" spans="1:9" ht="15">
      <c r="A6" s="41"/>
      <c r="B6" s="45"/>
      <c r="C6" s="46"/>
      <c r="D6" s="46"/>
      <c r="E6" s="47"/>
      <c r="F6" s="48"/>
      <c r="G6" s="43"/>
      <c r="H6" s="16"/>
      <c r="I6" s="44"/>
    </row>
    <row r="7" spans="1:9" ht="15">
      <c r="A7" s="50"/>
      <c r="B7" s="51"/>
      <c r="C7" s="81"/>
      <c r="D7" s="53"/>
      <c r="E7" s="81"/>
      <c r="F7" s="53"/>
      <c r="G7" s="82"/>
      <c r="H7" s="55">
        <f>+B7*G7</f>
        <v>0</v>
      </c>
      <c r="I7" s="44"/>
    </row>
    <row r="8" spans="1:9" ht="15">
      <c r="A8" s="50"/>
      <c r="B8" s="51"/>
      <c r="C8" s="81"/>
      <c r="D8" s="53"/>
      <c r="E8" s="81"/>
      <c r="F8" s="53"/>
      <c r="G8" s="82"/>
      <c r="H8" s="55">
        <f>+B8*G8</f>
        <v>0</v>
      </c>
      <c r="I8" s="44"/>
    </row>
    <row r="9" spans="1:9" ht="15.75" thickBot="1">
      <c r="A9" s="50"/>
      <c r="B9" s="51"/>
      <c r="C9" s="347"/>
      <c r="D9" s="367"/>
      <c r="E9" s="81"/>
      <c r="F9" s="53"/>
      <c r="G9" s="82"/>
      <c r="H9" s="55">
        <f>+B9*G9</f>
        <v>0</v>
      </c>
      <c r="I9" s="44"/>
    </row>
    <row r="10" spans="1:9" ht="15.75" thickBot="1">
      <c r="A10" s="56" t="s">
        <v>294</v>
      </c>
      <c r="B10" s="57">
        <f>SUM(B7:B8)+B19</f>
        <v>0</v>
      </c>
      <c r="C10" s="52"/>
      <c r="D10" s="53"/>
      <c r="E10" s="52"/>
      <c r="F10" s="52"/>
      <c r="G10" s="43"/>
      <c r="H10" s="58">
        <f>SUM(H7:H9)</f>
        <v>0</v>
      </c>
      <c r="I10" s="59" t="s">
        <v>295</v>
      </c>
    </row>
    <row r="11" spans="1:9" ht="15">
      <c r="A11" s="86" t="s">
        <v>314</v>
      </c>
      <c r="B11" s="87">
        <v>0</v>
      </c>
      <c r="C11" s="88"/>
      <c r="D11" s="89"/>
      <c r="E11" s="88"/>
      <c r="F11" s="88"/>
      <c r="G11" s="90"/>
      <c r="H11" s="91">
        <v>0</v>
      </c>
      <c r="I11" s="92"/>
    </row>
    <row r="12" spans="1:9" ht="15">
      <c r="A12" s="60"/>
      <c r="B12" s="61" t="s">
        <v>284</v>
      </c>
      <c r="C12" s="64"/>
      <c r="D12" s="65"/>
      <c r="E12" s="64"/>
      <c r="F12" s="64"/>
      <c r="G12" s="66"/>
      <c r="H12" s="62"/>
      <c r="I12" s="63"/>
    </row>
    <row r="13" spans="1:9" ht="15">
      <c r="A13" s="60" t="s">
        <v>296</v>
      </c>
      <c r="B13" s="67" t="e">
        <f>#REF!</f>
        <v>#REF!</v>
      </c>
      <c r="C13" s="64"/>
      <c r="D13" s="76" t="e">
        <f>D7-B13</f>
        <v>#REF!</v>
      </c>
      <c r="E13" s="64"/>
      <c r="F13" s="64" t="e">
        <f>IF(F7&gt;B13,"PUT","N/A")</f>
        <v>#REF!</v>
      </c>
      <c r="G13" s="66"/>
      <c r="H13" s="62" t="e">
        <f>IF(D13&lt;0,B7*D13,0)</f>
        <v>#REF!</v>
      </c>
      <c r="I13" s="63"/>
    </row>
    <row r="14" spans="1:9" ht="15">
      <c r="A14" s="60" t="s">
        <v>296</v>
      </c>
      <c r="B14" s="67" t="e">
        <f>#REF!</f>
        <v>#REF!</v>
      </c>
      <c r="C14" s="64"/>
      <c r="D14" s="76" t="e">
        <f>D8-B14</f>
        <v>#REF!</v>
      </c>
      <c r="E14" s="64"/>
      <c r="F14" s="64" t="e">
        <f>IF(F8&gt;B14,"PUT","N/A")</f>
        <v>#REF!</v>
      </c>
      <c r="G14" s="66"/>
      <c r="H14" s="62" t="e">
        <f>IF(D14&lt;0,B8*D14,0)</f>
        <v>#REF!</v>
      </c>
      <c r="I14" s="63"/>
    </row>
    <row r="15" spans="1:9" ht="15">
      <c r="A15" s="60" t="s">
        <v>296</v>
      </c>
      <c r="B15" s="67" t="e">
        <f>#REF!</f>
        <v>#REF!</v>
      </c>
      <c r="C15" s="64"/>
      <c r="D15" s="76" t="e">
        <f>D9-B15</f>
        <v>#REF!</v>
      </c>
      <c r="E15" s="64"/>
      <c r="F15" s="64" t="e">
        <f>IF(F9&gt;B15,"PUT","N/A")</f>
        <v>#REF!</v>
      </c>
      <c r="G15" s="66"/>
      <c r="H15" s="62" t="e">
        <f>IF(D15&lt;0,B9*D15,0)</f>
        <v>#REF!</v>
      </c>
      <c r="I15" s="63"/>
    </row>
    <row r="16" spans="1:9" ht="15">
      <c r="A16" s="36" t="s">
        <v>297</v>
      </c>
      <c r="B16" s="70" t="e">
        <f>#REF!</f>
        <v>#REF!</v>
      </c>
      <c r="C16" s="71"/>
      <c r="D16" s="77" t="e">
        <f>D19-B16</f>
        <v>#REF!</v>
      </c>
      <c r="E16" s="71"/>
      <c r="F16" s="71"/>
      <c r="G16" s="73"/>
      <c r="H16" s="74" t="e">
        <f>+B19*D16</f>
        <v>#REF!</v>
      </c>
      <c r="I16" s="63"/>
    </row>
    <row r="17" spans="1:9" ht="15.75" thickBot="1">
      <c r="A17" s="60"/>
      <c r="B17" s="67"/>
      <c r="C17" s="64"/>
      <c r="D17" s="65"/>
      <c r="E17" s="64"/>
      <c r="F17" s="64"/>
      <c r="G17" s="66"/>
      <c r="H17" s="62"/>
      <c r="I17" s="63"/>
    </row>
    <row r="18" spans="1:9" ht="15.75" thickBot="1">
      <c r="A18" s="60"/>
      <c r="B18" s="61"/>
      <c r="C18" s="64"/>
      <c r="D18" s="65"/>
      <c r="E18" s="64"/>
      <c r="F18" s="64"/>
      <c r="G18" s="66"/>
      <c r="H18" s="58" t="e">
        <f>SUM(H13:H17)</f>
        <v>#REF!</v>
      </c>
      <c r="I18" s="59" t="s">
        <v>298</v>
      </c>
    </row>
    <row r="19" spans="1:9" ht="15">
      <c r="A19" s="37" t="s">
        <v>299</v>
      </c>
      <c r="B19" s="38"/>
      <c r="C19" s="39"/>
      <c r="D19" s="75"/>
      <c r="F19" s="52"/>
      <c r="G19" s="43"/>
      <c r="H19" s="16"/>
      <c r="I19" s="16"/>
    </row>
    <row r="20" spans="1:9" ht="15">
      <c r="A20" s="50"/>
      <c r="B20" s="51"/>
      <c r="C20" s="52"/>
      <c r="D20" s="52"/>
      <c r="E20" s="52"/>
      <c r="F20" s="52"/>
      <c r="G20" s="43"/>
      <c r="H20" s="16"/>
      <c r="I20" s="16"/>
    </row>
    <row r="21" spans="1:9" ht="15">
      <c r="A21" s="50"/>
      <c r="B21" s="51"/>
      <c r="C21" s="52"/>
      <c r="D21" s="52"/>
      <c r="E21" s="52"/>
      <c r="F21" s="52"/>
      <c r="G21" s="43"/>
      <c r="H21" s="16"/>
      <c r="I21" s="44"/>
    </row>
    <row r="22" spans="1:9" ht="15">
      <c r="A22" s="344" t="str">
        <f>'Sch1, pg 2-4'!A67</f>
        <v>September 2007</v>
      </c>
      <c r="B22" s="345"/>
      <c r="C22" s="345"/>
      <c r="D22" s="345"/>
      <c r="E22" s="345"/>
      <c r="F22" s="345"/>
      <c r="G22" s="345"/>
      <c r="H22" s="345"/>
      <c r="I22" s="346"/>
    </row>
    <row r="23" spans="1:9" ht="15">
      <c r="A23" s="41"/>
      <c r="B23" s="41"/>
      <c r="C23" s="41"/>
      <c r="D23" s="41"/>
      <c r="E23" s="42"/>
      <c r="F23" s="16"/>
      <c r="G23" s="43"/>
      <c r="H23" s="16"/>
      <c r="I23" s="44"/>
    </row>
    <row r="24" spans="1:9" ht="15">
      <c r="A24" s="41" t="s">
        <v>287</v>
      </c>
      <c r="B24" s="45" t="s">
        <v>288</v>
      </c>
      <c r="C24" s="46" t="s">
        <v>289</v>
      </c>
      <c r="D24" s="46" t="s">
        <v>290</v>
      </c>
      <c r="E24" s="47" t="s">
        <v>291</v>
      </c>
      <c r="F24" s="48" t="s">
        <v>292</v>
      </c>
      <c r="G24" s="49" t="s">
        <v>293</v>
      </c>
      <c r="H24" s="78" t="s">
        <v>302</v>
      </c>
      <c r="I24" s="44"/>
    </row>
    <row r="25" spans="1:9" ht="15">
      <c r="A25" s="41"/>
      <c r="B25" s="45"/>
      <c r="C25" s="46"/>
      <c r="D25" s="46"/>
      <c r="E25" s="47"/>
      <c r="F25" s="48"/>
      <c r="G25" s="43"/>
      <c r="H25" s="16"/>
      <c r="I25" s="44"/>
    </row>
    <row r="26" spans="1:9" ht="15">
      <c r="A26" s="50"/>
      <c r="B26" s="51"/>
      <c r="C26" s="81"/>
      <c r="D26" s="53"/>
      <c r="E26" s="81"/>
      <c r="F26" s="53"/>
      <c r="G26" s="82"/>
      <c r="H26" s="55">
        <f>+B26*G26</f>
        <v>0</v>
      </c>
      <c r="I26" s="44"/>
    </row>
    <row r="27" spans="1:9" ht="15.75" thickBot="1">
      <c r="A27" s="50"/>
      <c r="B27" s="51"/>
      <c r="C27" s="81"/>
      <c r="D27" s="53"/>
      <c r="E27" s="81"/>
      <c r="F27" s="53"/>
      <c r="G27" s="82"/>
      <c r="H27" s="55">
        <f>+B27*G27</f>
        <v>0</v>
      </c>
      <c r="I27" s="44"/>
    </row>
    <row r="28" spans="1:9" ht="15.75" thickBot="1">
      <c r="A28" s="56" t="s">
        <v>294</v>
      </c>
      <c r="B28" s="57">
        <f>SUM(B26:B27)+B37</f>
        <v>0</v>
      </c>
      <c r="C28" s="52"/>
      <c r="D28" s="53"/>
      <c r="E28" s="52"/>
      <c r="F28" s="52"/>
      <c r="G28" s="43"/>
      <c r="H28" s="58">
        <f>SUM(H26:H27)</f>
        <v>0</v>
      </c>
      <c r="I28" s="59" t="s">
        <v>295</v>
      </c>
    </row>
    <row r="29" spans="1:9" ht="15">
      <c r="A29" s="86" t="s">
        <v>314</v>
      </c>
      <c r="B29" s="87">
        <v>0</v>
      </c>
      <c r="C29" s="88"/>
      <c r="D29" s="89"/>
      <c r="E29" s="88"/>
      <c r="F29" s="88"/>
      <c r="G29" s="90"/>
      <c r="H29" s="91">
        <v>0</v>
      </c>
      <c r="I29" s="92"/>
    </row>
    <row r="30" spans="1:9" ht="15">
      <c r="A30" s="60"/>
      <c r="B30" s="61" t="s">
        <v>284</v>
      </c>
      <c r="C30" s="52"/>
      <c r="D30" s="53"/>
      <c r="E30" s="52"/>
      <c r="F30" s="52"/>
      <c r="G30" s="43"/>
      <c r="H30" s="62"/>
      <c r="I30" s="63"/>
    </row>
    <row r="31" spans="1:9" ht="15">
      <c r="A31" s="60" t="s">
        <v>296</v>
      </c>
      <c r="B31" s="67" t="e">
        <f>#REF!</f>
        <v>#REF!</v>
      </c>
      <c r="C31" s="64"/>
      <c r="D31" s="65" t="e">
        <f>D26-B31</f>
        <v>#REF!</v>
      </c>
      <c r="E31" s="64"/>
      <c r="F31" s="64" t="e">
        <f>IF(F26&gt;B31,"PUT","N/A")</f>
        <v>#REF!</v>
      </c>
      <c r="G31" s="66"/>
      <c r="H31" s="62" t="e">
        <f>IF(D31&lt;0,B26*D31,0)</f>
        <v>#REF!</v>
      </c>
      <c r="I31" s="63"/>
    </row>
    <row r="32" spans="1:9" ht="15">
      <c r="A32" s="60" t="s">
        <v>296</v>
      </c>
      <c r="B32" s="67" t="e">
        <f>#REF!</f>
        <v>#REF!</v>
      </c>
      <c r="C32" s="64"/>
      <c r="D32" s="65" t="e">
        <f>D27-B32</f>
        <v>#REF!</v>
      </c>
      <c r="E32" s="64"/>
      <c r="F32" s="64" t="e">
        <f>IF(F27&gt;B32,"PUT","N/A")</f>
        <v>#REF!</v>
      </c>
      <c r="G32" s="66"/>
      <c r="H32" s="62" t="e">
        <f>IF(D32&lt;0,B27*D32,0)</f>
        <v>#REF!</v>
      </c>
      <c r="I32" s="63"/>
    </row>
    <row r="33" spans="1:9" ht="15">
      <c r="A33" s="36" t="s">
        <v>297</v>
      </c>
      <c r="B33" s="70" t="e">
        <f>#REF!</f>
        <v>#REF!</v>
      </c>
      <c r="C33" s="71"/>
      <c r="D33" s="72" t="e">
        <f>D37-B33</f>
        <v>#REF!</v>
      </c>
      <c r="E33" s="71"/>
      <c r="F33" s="71"/>
      <c r="G33" s="73"/>
      <c r="H33" s="74" t="e">
        <f>B37*D33</f>
        <v>#REF!</v>
      </c>
      <c r="I33" s="63"/>
    </row>
    <row r="34" spans="1:9" ht="15.75" thickBot="1">
      <c r="A34" s="60"/>
      <c r="B34" s="67"/>
      <c r="C34" s="64"/>
      <c r="D34" s="65"/>
      <c r="E34" s="64"/>
      <c r="F34" s="64"/>
      <c r="G34" s="66"/>
      <c r="H34" s="62"/>
      <c r="I34" s="63"/>
    </row>
    <row r="35" spans="1:9" ht="15.75" thickBot="1">
      <c r="A35" s="60"/>
      <c r="B35" s="67"/>
      <c r="C35" s="64"/>
      <c r="D35" s="65"/>
      <c r="E35" s="64"/>
      <c r="F35" s="64"/>
      <c r="G35" s="66"/>
      <c r="H35" s="58" t="e">
        <f>SUM(H31:H34)</f>
        <v>#REF!</v>
      </c>
      <c r="I35" s="59" t="s">
        <v>298</v>
      </c>
    </row>
    <row r="36" spans="1:9" ht="15">
      <c r="A36" s="50"/>
      <c r="B36" s="51"/>
      <c r="C36" s="52"/>
      <c r="D36" s="52"/>
      <c r="E36" s="52"/>
      <c r="F36" s="52"/>
      <c r="G36" s="54"/>
      <c r="H36" s="62"/>
      <c r="I36" s="63"/>
    </row>
    <row r="37" spans="1:9" ht="15">
      <c r="A37" s="37" t="s">
        <v>299</v>
      </c>
      <c r="B37" s="38"/>
      <c r="C37" s="39"/>
      <c r="D37" s="40"/>
      <c r="E37" s="52"/>
      <c r="F37" s="52"/>
      <c r="G37" s="43"/>
      <c r="H37" s="16"/>
      <c r="I37" s="68"/>
    </row>
    <row r="38" spans="1:9" ht="15">
      <c r="A38" s="50"/>
      <c r="B38" s="51"/>
      <c r="C38" s="52"/>
      <c r="D38" s="52"/>
      <c r="E38" s="52"/>
      <c r="F38" s="52"/>
      <c r="G38" s="43"/>
      <c r="H38" s="16"/>
      <c r="I38" s="68"/>
    </row>
    <row r="39" spans="1:9" ht="15.75">
      <c r="A39" s="50"/>
      <c r="B39" s="51"/>
      <c r="C39" s="52"/>
      <c r="D39" s="52"/>
      <c r="E39" s="52"/>
      <c r="F39" s="52"/>
      <c r="G39" s="43"/>
      <c r="H39" s="16"/>
      <c r="I39" s="69"/>
    </row>
    <row r="40" spans="1:9" ht="15">
      <c r="A40" s="344" t="str">
        <f>'Sch1, pg 2-4'!A124</f>
        <v>October 2007</v>
      </c>
      <c r="B40" s="345"/>
      <c r="C40" s="345"/>
      <c r="D40" s="345"/>
      <c r="E40" s="345"/>
      <c r="F40" s="345"/>
      <c r="G40" s="345"/>
      <c r="H40" s="345"/>
      <c r="I40" s="346"/>
    </row>
    <row r="41" spans="1:9" ht="15">
      <c r="A41" s="41"/>
      <c r="B41" s="41"/>
      <c r="C41" s="41"/>
      <c r="D41" s="41"/>
      <c r="E41" s="42"/>
      <c r="F41" s="16"/>
      <c r="G41" s="43"/>
      <c r="H41" s="16"/>
      <c r="I41" s="44"/>
    </row>
    <row r="42" spans="1:9" ht="15">
      <c r="A42" s="41" t="s">
        <v>287</v>
      </c>
      <c r="B42" s="45" t="s">
        <v>288</v>
      </c>
      <c r="C42" s="46" t="s">
        <v>289</v>
      </c>
      <c r="D42" s="46" t="s">
        <v>290</v>
      </c>
      <c r="E42" s="47" t="s">
        <v>291</v>
      </c>
      <c r="F42" s="48" t="s">
        <v>292</v>
      </c>
      <c r="G42" s="49" t="s">
        <v>293</v>
      </c>
      <c r="H42" s="78" t="s">
        <v>302</v>
      </c>
      <c r="I42" s="44"/>
    </row>
    <row r="43" spans="1:9" ht="15">
      <c r="A43" s="41"/>
      <c r="B43" s="45"/>
      <c r="C43" s="46"/>
      <c r="D43" s="46"/>
      <c r="E43" s="47"/>
      <c r="F43" s="48"/>
      <c r="G43" s="43"/>
      <c r="H43" s="16"/>
      <c r="I43" s="44"/>
    </row>
    <row r="44" spans="1:9" ht="15">
      <c r="A44" s="50"/>
      <c r="B44" s="51"/>
      <c r="C44" s="81"/>
      <c r="D44" s="53"/>
      <c r="E44" s="81"/>
      <c r="F44" s="53"/>
      <c r="G44" s="82"/>
      <c r="H44" s="55">
        <f>+B44*G44</f>
        <v>0</v>
      </c>
      <c r="I44" s="44"/>
    </row>
    <row r="45" spans="1:9" ht="15.75" thickBot="1">
      <c r="A45" s="50"/>
      <c r="B45" s="51"/>
      <c r="C45" s="81"/>
      <c r="D45" s="53"/>
      <c r="E45" s="81"/>
      <c r="F45" s="53"/>
      <c r="G45" s="82"/>
      <c r="H45" s="55">
        <f>+B45*G45</f>
        <v>0</v>
      </c>
      <c r="I45" s="44"/>
    </row>
    <row r="46" spans="1:9" ht="15.75" thickBot="1">
      <c r="A46" s="56" t="s">
        <v>294</v>
      </c>
      <c r="B46" s="57">
        <f>SUM(B44:B45)+B55</f>
        <v>0</v>
      </c>
      <c r="C46" s="52"/>
      <c r="D46" s="53"/>
      <c r="E46" s="52"/>
      <c r="F46" s="52"/>
      <c r="G46" s="43"/>
      <c r="H46" s="58">
        <f>SUM(H44:H45)</f>
        <v>0</v>
      </c>
      <c r="I46" s="59" t="s">
        <v>295</v>
      </c>
    </row>
    <row r="47" spans="1:9" ht="15">
      <c r="A47" s="86" t="s">
        <v>314</v>
      </c>
      <c r="B47" s="87">
        <v>0</v>
      </c>
      <c r="C47" s="88"/>
      <c r="D47" s="89"/>
      <c r="E47" s="88"/>
      <c r="F47" s="88"/>
      <c r="G47" s="90"/>
      <c r="H47" s="91">
        <v>0</v>
      </c>
      <c r="I47" s="92"/>
    </row>
    <row r="48" spans="1:9" ht="15">
      <c r="A48" s="60"/>
      <c r="B48" s="61" t="s">
        <v>284</v>
      </c>
      <c r="C48" s="52"/>
      <c r="D48" s="53"/>
      <c r="E48" s="52"/>
      <c r="F48" s="52"/>
      <c r="G48" s="43"/>
      <c r="H48" s="62"/>
      <c r="I48" s="63"/>
    </row>
    <row r="49" spans="1:9" ht="15">
      <c r="A49" s="60" t="s">
        <v>296</v>
      </c>
      <c r="B49" s="67" t="e">
        <f>#REF!</f>
        <v>#REF!</v>
      </c>
      <c r="C49" s="64"/>
      <c r="D49" s="65" t="e">
        <f>D44-B49</f>
        <v>#REF!</v>
      </c>
      <c r="E49" s="64"/>
      <c r="F49" s="64" t="e">
        <f>IF(F44&gt;B49,"PUT","N/A")</f>
        <v>#REF!</v>
      </c>
      <c r="G49" s="66"/>
      <c r="H49" s="62" t="e">
        <f>IF(D49&lt;0,B44*D49,0)</f>
        <v>#REF!</v>
      </c>
      <c r="I49" s="63"/>
    </row>
    <row r="50" spans="1:9" ht="15">
      <c r="A50" s="60" t="s">
        <v>296</v>
      </c>
      <c r="B50" s="67" t="e">
        <f>#REF!</f>
        <v>#REF!</v>
      </c>
      <c r="C50" s="64"/>
      <c r="D50" s="65" t="e">
        <f>D45-B50</f>
        <v>#REF!</v>
      </c>
      <c r="E50" s="64"/>
      <c r="F50" s="64" t="e">
        <f>IF(F45&gt;B50,"PUT","N/A")</f>
        <v>#REF!</v>
      </c>
      <c r="G50" s="66"/>
      <c r="H50" s="62" t="e">
        <f>IF(D50&lt;0,B45*D50,0)</f>
        <v>#REF!</v>
      </c>
      <c r="I50" s="63"/>
    </row>
    <row r="51" spans="1:9" ht="15">
      <c r="A51" s="36" t="s">
        <v>297</v>
      </c>
      <c r="B51" s="70" t="e">
        <f>#REF!</f>
        <v>#REF!</v>
      </c>
      <c r="C51" s="71"/>
      <c r="D51" s="72" t="e">
        <f>D55-B51</f>
        <v>#REF!</v>
      </c>
      <c r="E51" s="71"/>
      <c r="F51" s="71"/>
      <c r="G51" s="73"/>
      <c r="H51" s="74" t="e">
        <f>B55*D51</f>
        <v>#REF!</v>
      </c>
      <c r="I51" s="63"/>
    </row>
    <row r="52" spans="1:9" ht="15.75" thickBot="1">
      <c r="A52" s="60"/>
      <c r="B52" s="67"/>
      <c r="C52" s="64"/>
      <c r="D52" s="65"/>
      <c r="E52" s="64"/>
      <c r="F52" s="64"/>
      <c r="G52" s="66"/>
      <c r="H52" s="62"/>
      <c r="I52" s="63"/>
    </row>
    <row r="53" spans="1:9" ht="15.75" thickBot="1">
      <c r="A53" s="60"/>
      <c r="B53" s="67"/>
      <c r="C53" s="64"/>
      <c r="D53" s="65"/>
      <c r="E53" s="64"/>
      <c r="F53" s="64"/>
      <c r="G53" s="66"/>
      <c r="H53" s="58" t="e">
        <f>SUM(H49:H52)</f>
        <v>#REF!</v>
      </c>
      <c r="I53" s="59" t="s">
        <v>298</v>
      </c>
    </row>
    <row r="54" spans="1:9" ht="15">
      <c r="A54" s="50"/>
      <c r="B54" s="51"/>
      <c r="C54" s="52"/>
      <c r="D54" s="52"/>
      <c r="E54" s="52"/>
      <c r="F54" s="52"/>
      <c r="G54" s="54"/>
      <c r="H54" s="62"/>
      <c r="I54" s="63"/>
    </row>
    <row r="55" spans="1:9" ht="15">
      <c r="A55" s="37" t="s">
        <v>299</v>
      </c>
      <c r="B55" s="38"/>
      <c r="C55" s="39"/>
      <c r="D55" s="40"/>
      <c r="E55" s="52"/>
      <c r="F55" s="52"/>
      <c r="G55" s="43"/>
      <c r="H55" s="16"/>
      <c r="I55" s="68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</sheetData>
  <mergeCells count="5">
    <mergeCell ref="A1:I1"/>
    <mergeCell ref="A3:I3"/>
    <mergeCell ref="A22:I22"/>
    <mergeCell ref="A40:I40"/>
    <mergeCell ref="C9:D9"/>
  </mergeCells>
  <conditionalFormatting sqref="F35 F53">
    <cfRule type="cellIs" priority="1" dxfId="0" operator="greaterThan" stopIfTrue="1">
      <formula>$B$300</formula>
    </cfRule>
  </conditionalFormatting>
  <printOptions/>
  <pageMargins left="0.75" right="0.75" top="1" bottom="1" header="0.5" footer="0.5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61"/>
  <sheetViews>
    <sheetView zoomScale="70" zoomScaleNormal="70" zoomScaleSheetLayoutView="85" workbookViewId="0" topLeftCell="A1">
      <selection activeCell="L10" sqref="L1:R16384"/>
    </sheetView>
  </sheetViews>
  <sheetFormatPr defaultColWidth="8.88671875" defaultRowHeight="15"/>
  <cols>
    <col min="1" max="1" width="4.3359375" style="3" bestFit="1" customWidth="1"/>
    <col min="2" max="2" width="1.4375" style="3" customWidth="1"/>
    <col min="3" max="3" width="46.3359375" style="3" customWidth="1"/>
    <col min="4" max="4" width="1.66796875" style="3" customWidth="1"/>
    <col min="5" max="5" width="17.10546875" style="3" bestFit="1" customWidth="1"/>
    <col min="6" max="6" width="2.21484375" style="3" customWidth="1"/>
    <col min="7" max="7" width="17.77734375" style="3" bestFit="1" customWidth="1"/>
    <col min="8" max="8" width="1.88671875" style="3" customWidth="1"/>
    <col min="9" max="9" width="14.77734375" style="3" bestFit="1" customWidth="1"/>
    <col min="10" max="10" width="1.66796875" style="3" customWidth="1"/>
    <col min="11" max="11" width="12.88671875" style="3" bestFit="1" customWidth="1"/>
    <col min="12" max="16384" width="8.88671875" style="3" customWidth="1"/>
  </cols>
  <sheetData>
    <row r="1" spans="2:11" ht="15">
      <c r="B1" s="3" t="s">
        <v>393</v>
      </c>
      <c r="K1" s="3" t="s">
        <v>212</v>
      </c>
    </row>
    <row r="2" ht="15">
      <c r="K2" s="3" t="s">
        <v>365</v>
      </c>
    </row>
    <row r="3" ht="15"/>
    <row r="4" spans="1:11" s="33" customFormat="1" ht="15.75">
      <c r="A4" s="348" t="s">
        <v>48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1" s="33" customFormat="1" ht="15.75">
      <c r="A5" s="348" t="s">
        <v>201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</row>
    <row r="6" spans="1:11" s="33" customFormat="1" ht="15.75">
      <c r="A6" s="348" t="s">
        <v>396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="33" customFormat="1" ht="15"/>
    <row r="8" spans="3:11" s="33" customFormat="1" ht="15.75">
      <c r="C8" s="350"/>
      <c r="D8" s="348"/>
      <c r="E8" s="348"/>
      <c r="F8" s="348"/>
      <c r="G8" s="348"/>
      <c r="H8" s="348"/>
      <c r="I8" s="348"/>
      <c r="J8" s="348"/>
      <c r="K8" s="348"/>
    </row>
    <row r="9" s="33" customFormat="1" ht="15"/>
    <row r="10" spans="5:10" s="33" customFormat="1" ht="15">
      <c r="E10" s="349"/>
      <c r="F10" s="349"/>
      <c r="G10" s="349"/>
      <c r="H10" s="349"/>
      <c r="I10" s="349"/>
      <c r="J10" s="123"/>
    </row>
    <row r="11" spans="1:9" s="33" customFormat="1" ht="15.75">
      <c r="A11" s="123" t="s">
        <v>198</v>
      </c>
      <c r="B11" s="123"/>
      <c r="E11" s="275" t="s">
        <v>154</v>
      </c>
      <c r="G11" s="275" t="s">
        <v>154</v>
      </c>
      <c r="I11" s="275" t="s">
        <v>154</v>
      </c>
    </row>
    <row r="12" spans="1:11" s="33" customFormat="1" ht="15.75">
      <c r="A12" s="276" t="s">
        <v>200</v>
      </c>
      <c r="B12" s="277"/>
      <c r="C12" s="276" t="s">
        <v>204</v>
      </c>
      <c r="E12" s="278" t="s">
        <v>390</v>
      </c>
      <c r="F12" s="123"/>
      <c r="G12" s="278" t="s">
        <v>391</v>
      </c>
      <c r="H12" s="123"/>
      <c r="I12" s="278" t="s">
        <v>392</v>
      </c>
      <c r="J12" s="123"/>
      <c r="K12" s="276" t="s">
        <v>199</v>
      </c>
    </row>
    <row r="13" spans="1:11" s="33" customFormat="1" ht="15">
      <c r="A13" s="277"/>
      <c r="B13" s="277"/>
      <c r="C13" s="277"/>
      <c r="E13" s="123" t="s">
        <v>133</v>
      </c>
      <c r="F13" s="123"/>
      <c r="G13" s="123" t="s">
        <v>134</v>
      </c>
      <c r="H13" s="123"/>
      <c r="I13" s="123" t="s">
        <v>135</v>
      </c>
      <c r="J13" s="123"/>
      <c r="K13" s="123" t="s">
        <v>136</v>
      </c>
    </row>
    <row r="14" s="33" customFormat="1" ht="15">
      <c r="K14" s="123"/>
    </row>
    <row r="15" spans="3:11" s="33" customFormat="1" ht="15.75">
      <c r="C15" s="8" t="s">
        <v>214</v>
      </c>
      <c r="K15" s="123"/>
    </row>
    <row r="16" spans="1:11" s="33" customFormat="1" ht="15">
      <c r="A16" s="123">
        <v>1</v>
      </c>
      <c r="C16" s="33" t="s">
        <v>216</v>
      </c>
      <c r="E16" s="103">
        <v>20014489</v>
      </c>
      <c r="F16" s="103"/>
      <c r="G16" s="103">
        <v>15352307</v>
      </c>
      <c r="H16" s="103"/>
      <c r="I16" s="103">
        <v>18499030</v>
      </c>
      <c r="J16" s="103"/>
      <c r="K16" s="103">
        <v>53865826</v>
      </c>
    </row>
    <row r="17" s="33" customFormat="1" ht="15">
      <c r="A17" s="123"/>
    </row>
    <row r="18" spans="1:11" s="33" customFormat="1" ht="15">
      <c r="A18" s="123">
        <v>2</v>
      </c>
      <c r="C18" s="33" t="s">
        <v>385</v>
      </c>
      <c r="E18" s="200">
        <v>0</v>
      </c>
      <c r="F18" s="103"/>
      <c r="G18" s="200">
        <v>0</v>
      </c>
      <c r="H18" s="103"/>
      <c r="I18" s="200">
        <v>0</v>
      </c>
      <c r="J18" s="103"/>
      <c r="K18" s="103">
        <v>0</v>
      </c>
    </row>
    <row r="19" s="33" customFormat="1" ht="15">
      <c r="A19" s="123"/>
    </row>
    <row r="20" spans="1:11" s="33" customFormat="1" ht="15">
      <c r="A20" s="123">
        <v>3</v>
      </c>
      <c r="C20" s="33" t="s">
        <v>217</v>
      </c>
      <c r="E20" s="103">
        <v>70833</v>
      </c>
      <c r="F20" s="103"/>
      <c r="G20" s="103">
        <v>47967</v>
      </c>
      <c r="H20" s="103"/>
      <c r="I20" s="103">
        <v>36533</v>
      </c>
      <c r="J20" s="103"/>
      <c r="K20" s="103">
        <v>155333</v>
      </c>
    </row>
    <row r="21" spans="1:11" s="33" customFormat="1" ht="15">
      <c r="A21" s="123"/>
      <c r="E21" s="103"/>
      <c r="F21" s="103"/>
      <c r="G21" s="103"/>
      <c r="H21" s="103"/>
      <c r="I21" s="103"/>
      <c r="J21" s="103"/>
      <c r="K21" s="103"/>
    </row>
    <row r="22" spans="1:11" s="33" customFormat="1" ht="15">
      <c r="A22" s="123">
        <v>4</v>
      </c>
      <c r="C22" s="33" t="s">
        <v>411</v>
      </c>
      <c r="E22" s="103">
        <v>585046.9707076479</v>
      </c>
      <c r="F22" s="103"/>
      <c r="G22" s="103">
        <v>685293.3704175494</v>
      </c>
      <c r="H22" s="103"/>
      <c r="I22" s="103">
        <v>752307.1695674105</v>
      </c>
      <c r="J22" s="103"/>
      <c r="K22" s="103">
        <v>2022647.5106926076</v>
      </c>
    </row>
    <row r="23" s="33" customFormat="1" ht="15">
      <c r="A23" s="123"/>
    </row>
    <row r="24" spans="1:11" s="33" customFormat="1" ht="15">
      <c r="A24" s="123">
        <v>5</v>
      </c>
      <c r="C24" s="33" t="s">
        <v>218</v>
      </c>
      <c r="E24" s="124">
        <v>-14706471.299999999</v>
      </c>
      <c r="F24" s="125"/>
      <c r="G24" s="124">
        <v>-9352664.64</v>
      </c>
      <c r="H24" s="125"/>
      <c r="I24" s="124">
        <v>-6730647.1624</v>
      </c>
      <c r="J24" s="125"/>
      <c r="K24" s="124">
        <v>-30789783.102399997</v>
      </c>
    </row>
    <row r="25" s="33" customFormat="1" ht="15.75" thickBot="1">
      <c r="A25" s="123"/>
    </row>
    <row r="26" spans="1:11" s="33" customFormat="1" ht="15.75" thickBot="1">
      <c r="A26" s="123">
        <v>6</v>
      </c>
      <c r="C26" s="33" t="s">
        <v>202</v>
      </c>
      <c r="E26" s="279">
        <v>5963897.670707649</v>
      </c>
      <c r="F26" s="280"/>
      <c r="G26" s="281">
        <v>6732902.73041755</v>
      </c>
      <c r="H26" s="280"/>
      <c r="I26" s="281">
        <v>12557223.00716741</v>
      </c>
      <c r="J26" s="280"/>
      <c r="K26" s="282">
        <v>25254023.408292614</v>
      </c>
    </row>
    <row r="27" s="33" customFormat="1" ht="15.75" thickTop="1">
      <c r="A27" s="123"/>
    </row>
    <row r="28" spans="1:11" s="33" customFormat="1" ht="15">
      <c r="A28" s="123">
        <v>7</v>
      </c>
      <c r="C28" s="33" t="s">
        <v>223</v>
      </c>
      <c r="E28" s="4">
        <v>674312</v>
      </c>
      <c r="G28" s="4">
        <v>795150</v>
      </c>
      <c r="I28" s="4">
        <v>1540173</v>
      </c>
      <c r="K28" s="12">
        <v>3009635</v>
      </c>
    </row>
    <row r="29" s="33" customFormat="1" ht="15">
      <c r="A29" s="123"/>
    </row>
    <row r="30" spans="1:11" s="33" customFormat="1" ht="15">
      <c r="A30" s="123">
        <v>8</v>
      </c>
      <c r="C30" s="33" t="s">
        <v>203</v>
      </c>
      <c r="E30" s="28">
        <v>8.84441871226917</v>
      </c>
      <c r="G30" s="28">
        <v>8.467462403845248</v>
      </c>
      <c r="I30" s="28">
        <v>8.153125010740618</v>
      </c>
      <c r="K30" s="28"/>
    </row>
    <row r="31" s="33" customFormat="1" ht="15">
      <c r="A31" s="123"/>
    </row>
    <row r="32" spans="1:9" s="33" customFormat="1" ht="15.75">
      <c r="A32" s="123"/>
      <c r="C32" s="8" t="s">
        <v>215</v>
      </c>
      <c r="I32" s="283"/>
    </row>
    <row r="33" spans="1:11" s="33" customFormat="1" ht="15">
      <c r="A33" s="123">
        <v>9</v>
      </c>
      <c r="C33" s="33" t="s">
        <v>219</v>
      </c>
      <c r="K33" s="103">
        <v>10208023</v>
      </c>
    </row>
    <row r="34" s="33" customFormat="1" ht="15">
      <c r="A34" s="123"/>
    </row>
    <row r="35" spans="1:11" s="33" customFormat="1" ht="15">
      <c r="A35" s="123">
        <v>10</v>
      </c>
      <c r="C35" s="33" t="s">
        <v>220</v>
      </c>
      <c r="K35" s="284">
        <v>20064371</v>
      </c>
    </row>
    <row r="36" s="33" customFormat="1" ht="15.75" thickBot="1">
      <c r="A36" s="123"/>
    </row>
    <row r="37" spans="1:11" s="33" customFormat="1" ht="15.75" thickBot="1">
      <c r="A37" s="123">
        <v>11</v>
      </c>
      <c r="C37" s="33" t="s">
        <v>205</v>
      </c>
      <c r="K37" s="285">
        <v>30272394</v>
      </c>
    </row>
    <row r="38" s="33" customFormat="1" ht="15.75" thickTop="1">
      <c r="A38" s="123"/>
    </row>
    <row r="39" spans="1:11" s="33" customFormat="1" ht="15">
      <c r="A39" s="123">
        <v>12</v>
      </c>
      <c r="C39" s="33" t="s">
        <v>221</v>
      </c>
      <c r="K39" s="4">
        <v>27650656</v>
      </c>
    </row>
    <row r="40" s="33" customFormat="1" ht="15">
      <c r="A40" s="123"/>
    </row>
    <row r="41" spans="1:11" s="33" customFormat="1" ht="15">
      <c r="A41" s="123">
        <v>13</v>
      </c>
      <c r="C41" s="33" t="s">
        <v>222</v>
      </c>
      <c r="E41" s="28">
        <v>1.0948164846432578</v>
      </c>
      <c r="G41" s="28">
        <v>1.0948164846432578</v>
      </c>
      <c r="I41" s="28">
        <v>1.0948164846432578</v>
      </c>
      <c r="K41" s="28"/>
    </row>
    <row r="42" spans="1:11" s="33" customFormat="1" ht="15">
      <c r="A42" s="123"/>
      <c r="G42" s="286"/>
      <c r="K42" s="28"/>
    </row>
    <row r="43" spans="1:11" s="33" customFormat="1" ht="15.75">
      <c r="A43" s="123"/>
      <c r="C43" s="8" t="s">
        <v>224</v>
      </c>
      <c r="K43" s="28"/>
    </row>
    <row r="44" spans="1:11" s="33" customFormat="1" ht="15">
      <c r="A44" s="123">
        <v>14</v>
      </c>
      <c r="C44" s="33" t="s">
        <v>276</v>
      </c>
      <c r="E44" s="28">
        <v>9.939235196912428</v>
      </c>
      <c r="G44" s="28">
        <v>9.562278888488507</v>
      </c>
      <c r="I44" s="28">
        <v>9.247941495383877</v>
      </c>
      <c r="K44" s="28"/>
    </row>
    <row r="45" spans="1:11" s="33" customFormat="1" ht="15">
      <c r="A45" s="123"/>
      <c r="D45" s="287"/>
      <c r="K45" s="28"/>
    </row>
    <row r="46" spans="1:11" s="33" customFormat="1" ht="15">
      <c r="A46" s="123">
        <v>15</v>
      </c>
      <c r="C46" s="33" t="s">
        <v>273</v>
      </c>
      <c r="D46" s="287"/>
      <c r="E46" s="28">
        <v>10.138</v>
      </c>
      <c r="G46" s="28">
        <v>9.7535</v>
      </c>
      <c r="I46" s="28">
        <v>9.4329</v>
      </c>
      <c r="K46" s="28"/>
    </row>
    <row r="47" spans="1:11" s="33" customFormat="1" ht="15">
      <c r="A47" s="123"/>
      <c r="D47" s="287"/>
      <c r="K47" s="28"/>
    </row>
    <row r="48" s="33" customFormat="1" ht="15">
      <c r="A48" s="123"/>
    </row>
    <row r="49" spans="1:9" s="33" customFormat="1" ht="15">
      <c r="A49" s="123"/>
      <c r="C49" s="269" t="s">
        <v>410</v>
      </c>
      <c r="D49" s="269"/>
      <c r="E49" s="269"/>
      <c r="F49" s="269"/>
      <c r="G49" s="269"/>
      <c r="H49" s="269"/>
      <c r="I49" s="269"/>
    </row>
    <row r="50" s="33" customFormat="1" ht="15">
      <c r="A50" s="123"/>
    </row>
    <row r="51" s="33" customFormat="1" ht="15">
      <c r="A51" s="123"/>
    </row>
    <row r="52" spans="1:4" s="33" customFormat="1" ht="15">
      <c r="A52" s="123"/>
      <c r="D52" s="287"/>
    </row>
    <row r="53" spans="1:4" ht="15">
      <c r="A53" s="27"/>
      <c r="D53" s="132"/>
    </row>
    <row r="54" spans="1:4" ht="15">
      <c r="A54" s="27"/>
      <c r="D54" s="132"/>
    </row>
    <row r="55" ht="15">
      <c r="A55" s="27"/>
    </row>
    <row r="56" ht="15">
      <c r="A56" s="27"/>
    </row>
    <row r="59" ht="15">
      <c r="D59" s="132"/>
    </row>
    <row r="60" ht="15">
      <c r="D60" s="132"/>
    </row>
    <row r="61" ht="15">
      <c r="D61" s="132"/>
    </row>
  </sheetData>
  <mergeCells count="5">
    <mergeCell ref="A4:K4"/>
    <mergeCell ref="A5:K5"/>
    <mergeCell ref="A6:K6"/>
    <mergeCell ref="E10:I10"/>
    <mergeCell ref="C8:K8"/>
  </mergeCells>
  <printOptions horizontalCentered="1"/>
  <pageMargins left="0.75" right="0.75" top="1" bottom="1" header="0.5" footer="0.5"/>
  <pageSetup fitToHeight="1" fitToWidth="1" horizontalDpi="300" verticalDpi="300" orientation="portrait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O176"/>
  <sheetViews>
    <sheetView zoomScale="70" zoomScaleNormal="70" workbookViewId="0" topLeftCell="A154">
      <selection activeCell="O22" sqref="O22"/>
    </sheetView>
  </sheetViews>
  <sheetFormatPr defaultColWidth="8.88671875" defaultRowHeight="15"/>
  <cols>
    <col min="1" max="1" width="27.4453125" style="3" customWidth="1"/>
    <col min="2" max="2" width="10.10546875" style="3" customWidth="1"/>
    <col min="3" max="3" width="10.10546875" style="3" bestFit="1" customWidth="1"/>
    <col min="4" max="4" width="8.99609375" style="3" bestFit="1" customWidth="1"/>
    <col min="5" max="5" width="10.10546875" style="3" bestFit="1" customWidth="1"/>
    <col min="6" max="6" width="8.77734375" style="3" bestFit="1" customWidth="1"/>
    <col min="7" max="7" width="10.77734375" style="3" customWidth="1"/>
    <col min="8" max="8" width="9.10546875" style="3" bestFit="1" customWidth="1"/>
    <col min="9" max="9" width="11.88671875" style="3" bestFit="1" customWidth="1"/>
    <col min="10" max="10" width="12.5546875" style="3" bestFit="1" customWidth="1"/>
    <col min="11" max="11" width="12.21484375" style="3" bestFit="1" customWidth="1"/>
    <col min="12" max="12" width="9.88671875" style="3" bestFit="1" customWidth="1"/>
    <col min="13" max="13" width="8.99609375" style="3" bestFit="1" customWidth="1"/>
    <col min="14" max="14" width="8.21484375" style="3" bestFit="1" customWidth="1"/>
    <col min="15" max="15" width="11.99609375" style="3" bestFit="1" customWidth="1"/>
    <col min="16" max="16" width="13.99609375" style="3" customWidth="1"/>
    <col min="17" max="16384" width="8.88671875" style="3" customWidth="1"/>
  </cols>
  <sheetData>
    <row r="1" spans="1:10" ht="15">
      <c r="A1" s="3" t="s">
        <v>393</v>
      </c>
      <c r="J1" s="3" t="s">
        <v>212</v>
      </c>
    </row>
    <row r="2" ht="15">
      <c r="J2" s="3" t="s">
        <v>366</v>
      </c>
    </row>
    <row r="3" spans="1:10" ht="15.75">
      <c r="A3" s="348" t="s">
        <v>48</v>
      </c>
      <c r="B3" s="348"/>
      <c r="C3" s="348"/>
      <c r="D3" s="348"/>
      <c r="E3" s="348"/>
      <c r="F3" s="348"/>
      <c r="G3" s="348"/>
      <c r="H3" s="348"/>
      <c r="I3" s="348"/>
      <c r="J3" s="348"/>
    </row>
    <row r="4" spans="1:10" ht="15.75">
      <c r="A4" s="348" t="s">
        <v>132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20.25">
      <c r="A5" s="351" t="s">
        <v>390</v>
      </c>
      <c r="B5" s="352"/>
      <c r="C5" s="352"/>
      <c r="D5" s="352"/>
      <c r="E5" s="352"/>
      <c r="F5" s="352"/>
      <c r="G5" s="352"/>
      <c r="H5" s="352"/>
      <c r="I5" s="352"/>
      <c r="J5" s="352"/>
    </row>
    <row r="6" ht="15.75">
      <c r="A6" s="133"/>
    </row>
    <row r="7" ht="15"/>
    <row r="8" spans="1:10" ht="15">
      <c r="A8" s="27"/>
      <c r="J8" s="27" t="s">
        <v>175</v>
      </c>
    </row>
    <row r="9" spans="1:10" ht="15">
      <c r="A9" s="27"/>
      <c r="B9" s="27" t="s">
        <v>165</v>
      </c>
      <c r="C9" s="27" t="s">
        <v>169</v>
      </c>
      <c r="D9" s="27" t="s">
        <v>168</v>
      </c>
      <c r="E9" s="27" t="s">
        <v>171</v>
      </c>
      <c r="F9" s="27" t="s">
        <v>172</v>
      </c>
      <c r="G9" s="27" t="s">
        <v>173</v>
      </c>
      <c r="H9" s="27" t="s">
        <v>172</v>
      </c>
      <c r="I9" s="27" t="s">
        <v>173</v>
      </c>
      <c r="J9" s="27" t="s">
        <v>239</v>
      </c>
    </row>
    <row r="10" spans="1:10" ht="15">
      <c r="A10" s="27"/>
      <c r="B10" s="27" t="s">
        <v>166</v>
      </c>
      <c r="C10" s="27" t="s">
        <v>168</v>
      </c>
      <c r="D10" s="27" t="s">
        <v>169</v>
      </c>
      <c r="E10" s="27" t="s">
        <v>166</v>
      </c>
      <c r="F10" s="27" t="s">
        <v>162</v>
      </c>
      <c r="G10" s="27" t="s">
        <v>274</v>
      </c>
      <c r="H10" s="27" t="s">
        <v>174</v>
      </c>
      <c r="I10" s="27" t="s">
        <v>174</v>
      </c>
      <c r="J10" s="27" t="s">
        <v>174</v>
      </c>
    </row>
    <row r="11" spans="1:10" ht="15">
      <c r="A11" s="27" t="s">
        <v>164</v>
      </c>
      <c r="B11" s="27" t="s">
        <v>167</v>
      </c>
      <c r="C11" s="27" t="s">
        <v>142</v>
      </c>
      <c r="D11" s="27" t="s">
        <v>167</v>
      </c>
      <c r="E11" s="27" t="s">
        <v>167</v>
      </c>
      <c r="F11" s="27" t="s">
        <v>170</v>
      </c>
      <c r="G11" s="27" t="s">
        <v>170</v>
      </c>
      <c r="H11" s="27" t="s">
        <v>32</v>
      </c>
      <c r="I11" s="27" t="s">
        <v>32</v>
      </c>
      <c r="J11" s="27" t="s">
        <v>143</v>
      </c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122"/>
      <c r="B14" s="122"/>
      <c r="C14" s="122"/>
      <c r="D14" s="122"/>
      <c r="E14" s="122" t="s">
        <v>144</v>
      </c>
      <c r="F14" s="122"/>
      <c r="G14" s="122"/>
      <c r="H14" s="122" t="s">
        <v>145</v>
      </c>
      <c r="I14" s="122" t="s">
        <v>146</v>
      </c>
      <c r="J14" s="122" t="s">
        <v>147</v>
      </c>
    </row>
    <row r="15" spans="2:10" ht="15">
      <c r="B15" s="27" t="s">
        <v>133</v>
      </c>
      <c r="C15" s="27" t="s">
        <v>134</v>
      </c>
      <c r="D15" s="27" t="s">
        <v>135</v>
      </c>
      <c r="E15" s="27" t="s">
        <v>136</v>
      </c>
      <c r="F15" s="27" t="s">
        <v>137</v>
      </c>
      <c r="G15" s="27" t="s">
        <v>138</v>
      </c>
      <c r="H15" s="27" t="s">
        <v>139</v>
      </c>
      <c r="I15" s="27" t="s">
        <v>140</v>
      </c>
      <c r="J15" s="27" t="s">
        <v>141</v>
      </c>
    </row>
    <row r="16" ht="15.75">
      <c r="A16" s="8" t="s">
        <v>150</v>
      </c>
    </row>
    <row r="17" spans="1:10" ht="15">
      <c r="A17" s="3" t="s">
        <v>316</v>
      </c>
      <c r="B17" s="2">
        <v>0</v>
      </c>
      <c r="C17" s="196">
        <v>0.0162</v>
      </c>
      <c r="D17" s="134">
        <v>0</v>
      </c>
      <c r="E17" s="95">
        <v>0</v>
      </c>
      <c r="F17" s="9">
        <v>0.0125</v>
      </c>
      <c r="G17" s="28">
        <v>7.002</v>
      </c>
      <c r="H17" s="15">
        <v>0</v>
      </c>
      <c r="I17" s="15">
        <v>0</v>
      </c>
      <c r="J17" s="15">
        <v>0</v>
      </c>
    </row>
    <row r="18" spans="1:10" ht="15">
      <c r="A18" s="3" t="s">
        <v>192</v>
      </c>
      <c r="B18" s="2">
        <v>0</v>
      </c>
      <c r="C18" s="196">
        <v>0.0162</v>
      </c>
      <c r="D18" s="134">
        <v>0</v>
      </c>
      <c r="E18" s="95">
        <v>0</v>
      </c>
      <c r="F18" s="28">
        <v>0.0125</v>
      </c>
      <c r="G18" s="9">
        <v>0</v>
      </c>
      <c r="H18" s="15">
        <v>0</v>
      </c>
      <c r="I18" s="15">
        <v>0</v>
      </c>
      <c r="J18" s="15">
        <v>0</v>
      </c>
    </row>
    <row r="19" spans="3:10" ht="15">
      <c r="C19" s="196"/>
      <c r="D19" s="134"/>
      <c r="F19" s="130"/>
      <c r="G19" s="80"/>
      <c r="H19" s="15"/>
      <c r="I19" s="15"/>
      <c r="J19" s="15"/>
    </row>
    <row r="20" spans="1:10" ht="15">
      <c r="A20" s="135" t="s">
        <v>193</v>
      </c>
      <c r="B20" s="136">
        <v>0</v>
      </c>
      <c r="C20" s="137"/>
      <c r="D20" s="136">
        <v>0</v>
      </c>
      <c r="E20" s="136">
        <v>0</v>
      </c>
      <c r="F20" s="137"/>
      <c r="G20" s="138"/>
      <c r="H20" s="139">
        <v>0</v>
      </c>
      <c r="I20" s="139">
        <v>0</v>
      </c>
      <c r="J20" s="140">
        <v>0</v>
      </c>
    </row>
    <row r="21" ht="15">
      <c r="G21" s="80"/>
    </row>
    <row r="22" spans="1:15" ht="15.75">
      <c r="A22" s="8" t="s">
        <v>321</v>
      </c>
      <c r="G22" s="80"/>
      <c r="O22" s="51"/>
    </row>
    <row r="23" spans="1:10" ht="15">
      <c r="A23" s="3" t="s">
        <v>311</v>
      </c>
      <c r="B23" s="2">
        <v>1214487</v>
      </c>
      <c r="C23" s="196">
        <v>0.02083</v>
      </c>
      <c r="D23" s="134">
        <v>25835.92656025011</v>
      </c>
      <c r="E23" s="95">
        <v>1240322.92656025</v>
      </c>
      <c r="F23" s="9">
        <v>0.0156</v>
      </c>
      <c r="G23" s="28">
        <v>7.351999999999999</v>
      </c>
      <c r="H23" s="15">
        <v>18946</v>
      </c>
      <c r="I23" s="15">
        <v>9118854</v>
      </c>
      <c r="J23" s="15">
        <v>9137800</v>
      </c>
    </row>
    <row r="24" spans="1:10" ht="15">
      <c r="A24" s="3" t="s">
        <v>255</v>
      </c>
      <c r="B24" s="2">
        <v>0</v>
      </c>
      <c r="C24" s="141">
        <v>0.02083</v>
      </c>
      <c r="D24" s="134">
        <v>0</v>
      </c>
      <c r="E24" s="95">
        <v>0</v>
      </c>
      <c r="F24" s="80">
        <v>0.0156</v>
      </c>
      <c r="G24" s="9">
        <v>0</v>
      </c>
      <c r="H24" s="15">
        <v>0</v>
      </c>
      <c r="I24" s="15">
        <v>0</v>
      </c>
      <c r="J24" s="15">
        <v>0</v>
      </c>
    </row>
    <row r="25" spans="1:10" ht="15">
      <c r="A25" s="3" t="s">
        <v>308</v>
      </c>
      <c r="B25" s="2">
        <v>0</v>
      </c>
      <c r="C25" s="196">
        <v>0.043480000000000005</v>
      </c>
      <c r="D25" s="134">
        <v>0</v>
      </c>
      <c r="E25" s="95">
        <v>0</v>
      </c>
      <c r="F25" s="9">
        <v>0.032600000000000004</v>
      </c>
      <c r="G25" s="9">
        <v>0</v>
      </c>
      <c r="H25" s="15">
        <v>0</v>
      </c>
      <c r="I25" s="15">
        <v>0</v>
      </c>
      <c r="J25" s="15">
        <v>0</v>
      </c>
    </row>
    <row r="26" spans="3:10" ht="15">
      <c r="C26" s="142"/>
      <c r="F26" s="130"/>
      <c r="G26" s="80"/>
      <c r="H26" s="15"/>
      <c r="I26" s="15"/>
      <c r="J26" s="15"/>
    </row>
    <row r="27" spans="1:10" ht="15">
      <c r="A27" s="135" t="s">
        <v>256</v>
      </c>
      <c r="B27" s="136">
        <v>1214487</v>
      </c>
      <c r="C27" s="137"/>
      <c r="D27" s="136">
        <v>25835.92656025011</v>
      </c>
      <c r="E27" s="136">
        <v>1240322.92656025</v>
      </c>
      <c r="F27" s="137"/>
      <c r="G27" s="138"/>
      <c r="H27" s="139">
        <v>18946</v>
      </c>
      <c r="I27" s="139">
        <v>9118854</v>
      </c>
      <c r="J27" s="140">
        <v>9137800</v>
      </c>
    </row>
    <row r="28" spans="1:10" ht="15">
      <c r="A28" s="13"/>
      <c r="B28" s="143"/>
      <c r="C28" s="13"/>
      <c r="D28" s="143"/>
      <c r="E28" s="143"/>
      <c r="F28" s="13"/>
      <c r="G28" s="14"/>
      <c r="H28" s="144"/>
      <c r="I28" s="144"/>
      <c r="J28" s="144"/>
    </row>
    <row r="29" spans="2:10" ht="15">
      <c r="B29" s="95"/>
      <c r="C29" s="142"/>
      <c r="D29" s="95"/>
      <c r="E29" s="95"/>
      <c r="F29" s="130"/>
      <c r="G29" s="80"/>
      <c r="H29" s="15"/>
      <c r="I29" s="15"/>
      <c r="J29" s="15"/>
    </row>
    <row r="30" spans="1:7" ht="15.75">
      <c r="A30" s="8" t="s">
        <v>149</v>
      </c>
      <c r="G30" s="80"/>
    </row>
    <row r="31" spans="1:10" ht="15">
      <c r="A31" s="3" t="s">
        <v>211</v>
      </c>
      <c r="B31" s="2">
        <v>751190.6525</v>
      </c>
      <c r="C31" s="196">
        <v>0.043500000000000004</v>
      </c>
      <c r="D31" s="134">
        <v>34162.87860297959</v>
      </c>
      <c r="E31" s="95">
        <v>785353.5311029796</v>
      </c>
      <c r="F31" s="9">
        <v>0.043</v>
      </c>
      <c r="G31" s="28">
        <v>6.252</v>
      </c>
      <c r="H31" s="15">
        <v>32301</v>
      </c>
      <c r="I31" s="15">
        <v>4910030</v>
      </c>
      <c r="J31" s="15">
        <v>4942331</v>
      </c>
    </row>
    <row r="32" spans="1:10" ht="15">
      <c r="A32" s="3" t="s">
        <v>192</v>
      </c>
      <c r="B32" s="134">
        <v>411309.34750000003</v>
      </c>
      <c r="C32" s="141">
        <v>0.043500000000000004</v>
      </c>
      <c r="D32" s="134">
        <v>18705.652499999967</v>
      </c>
      <c r="E32" s="95">
        <v>430015</v>
      </c>
      <c r="F32" s="28">
        <v>0.043</v>
      </c>
      <c r="G32" s="9">
        <v>7.267665244235667</v>
      </c>
      <c r="H32" s="15">
        <v>17686</v>
      </c>
      <c r="I32" s="15">
        <v>3125205</v>
      </c>
      <c r="J32" s="15">
        <v>3142891</v>
      </c>
    </row>
    <row r="33" spans="3:10" ht="15">
      <c r="C33" s="142"/>
      <c r="F33" s="130"/>
      <c r="G33" s="80"/>
      <c r="H33" s="15"/>
      <c r="I33" s="15"/>
      <c r="J33" s="15"/>
    </row>
    <row r="34" spans="1:10" ht="15">
      <c r="A34" s="135" t="s">
        <v>194</v>
      </c>
      <c r="B34" s="136">
        <v>1162500</v>
      </c>
      <c r="C34" s="137"/>
      <c r="D34" s="136">
        <v>52868.531102979556</v>
      </c>
      <c r="E34" s="136">
        <v>1215368.5311029796</v>
      </c>
      <c r="F34" s="137"/>
      <c r="G34" s="138"/>
      <c r="H34" s="139">
        <v>49987</v>
      </c>
      <c r="I34" s="139">
        <v>8035235</v>
      </c>
      <c r="J34" s="140">
        <v>8085222</v>
      </c>
    </row>
    <row r="35" spans="3:10" ht="15">
      <c r="C35" s="142"/>
      <c r="F35" s="130"/>
      <c r="G35" s="80"/>
      <c r="H35" s="15"/>
      <c r="I35" s="15"/>
      <c r="J35" s="15"/>
    </row>
    <row r="36" spans="1:7" ht="15.75">
      <c r="A36" s="8" t="s">
        <v>151</v>
      </c>
      <c r="G36" s="80"/>
    </row>
    <row r="37" spans="1:10" ht="15">
      <c r="A37" s="3" t="s">
        <v>313</v>
      </c>
      <c r="B37" s="2">
        <v>0</v>
      </c>
      <c r="C37" s="196">
        <v>0.0625</v>
      </c>
      <c r="D37" s="134">
        <v>0</v>
      </c>
      <c r="E37" s="95">
        <v>0</v>
      </c>
      <c r="F37" s="9">
        <v>0.0576</v>
      </c>
      <c r="G37" s="28">
        <v>6.942</v>
      </c>
      <c r="H37" s="15">
        <v>0</v>
      </c>
      <c r="I37" s="15">
        <v>0</v>
      </c>
      <c r="J37" s="15">
        <v>0</v>
      </c>
    </row>
    <row r="38" spans="1:10" ht="15">
      <c r="A38" s="3" t="s">
        <v>192</v>
      </c>
      <c r="B38" s="209">
        <v>0</v>
      </c>
      <c r="C38" s="141">
        <v>0.0625</v>
      </c>
      <c r="D38" s="134">
        <v>0</v>
      </c>
      <c r="E38" s="95">
        <v>0</v>
      </c>
      <c r="F38" s="28">
        <v>0.0576</v>
      </c>
      <c r="G38" s="9">
        <v>0</v>
      </c>
      <c r="H38" s="15">
        <v>0</v>
      </c>
      <c r="I38" s="15">
        <v>0</v>
      </c>
      <c r="J38" s="15">
        <v>0</v>
      </c>
    </row>
    <row r="39" spans="3:10" ht="15">
      <c r="C39" s="142"/>
      <c r="F39" s="130"/>
      <c r="G39" s="80"/>
      <c r="H39" s="15"/>
      <c r="I39" s="15"/>
      <c r="J39" s="15"/>
    </row>
    <row r="40" spans="1:10" ht="15">
      <c r="A40" s="135" t="s">
        <v>195</v>
      </c>
      <c r="B40" s="136">
        <v>0</v>
      </c>
      <c r="C40" s="137"/>
      <c r="D40" s="136">
        <v>0</v>
      </c>
      <c r="E40" s="136">
        <v>0</v>
      </c>
      <c r="F40" s="137"/>
      <c r="G40" s="138"/>
      <c r="H40" s="139">
        <v>0</v>
      </c>
      <c r="I40" s="139">
        <v>0</v>
      </c>
      <c r="J40" s="140">
        <v>0</v>
      </c>
    </row>
    <row r="41" spans="1:10" ht="15">
      <c r="A41" s="13"/>
      <c r="B41" s="143"/>
      <c r="C41" s="13"/>
      <c r="D41" s="143"/>
      <c r="E41" s="143"/>
      <c r="F41" s="13"/>
      <c r="G41" s="14"/>
      <c r="H41" s="144"/>
      <c r="I41" s="144"/>
      <c r="J41" s="144"/>
    </row>
    <row r="42" ht="15">
      <c r="G42" s="80"/>
    </row>
    <row r="43" spans="1:7" ht="15.75">
      <c r="A43" s="8" t="s">
        <v>186</v>
      </c>
      <c r="G43" s="80"/>
    </row>
    <row r="44" spans="1:10" ht="15">
      <c r="A44" s="3" t="s">
        <v>187</v>
      </c>
      <c r="B44" s="2">
        <v>325500</v>
      </c>
      <c r="C44" s="196">
        <v>0.0332</v>
      </c>
      <c r="D44" s="134">
        <v>11177.699627637572</v>
      </c>
      <c r="E44" s="95">
        <v>336677.6996276376</v>
      </c>
      <c r="F44" s="9">
        <v>0.026599999999999995</v>
      </c>
      <c r="G44" s="28">
        <v>6.942</v>
      </c>
      <c r="H44" s="15">
        <v>8658</v>
      </c>
      <c r="I44" s="15">
        <v>2337217</v>
      </c>
      <c r="J44" s="15">
        <v>2345875</v>
      </c>
    </row>
    <row r="45" spans="1:10" ht="15">
      <c r="A45" s="3" t="s">
        <v>192</v>
      </c>
      <c r="B45" s="2">
        <v>0</v>
      </c>
      <c r="C45" s="141">
        <v>0.0332</v>
      </c>
      <c r="D45" s="134">
        <v>0</v>
      </c>
      <c r="E45" s="95">
        <v>0</v>
      </c>
      <c r="F45" s="28">
        <v>0.026599999999999995</v>
      </c>
      <c r="G45" s="9">
        <v>0</v>
      </c>
      <c r="H45" s="15">
        <v>0</v>
      </c>
      <c r="I45" s="15">
        <v>0</v>
      </c>
      <c r="J45" s="15">
        <v>0</v>
      </c>
    </row>
    <row r="46" spans="2:10" ht="15">
      <c r="B46" s="2"/>
      <c r="C46" s="141"/>
      <c r="D46" s="134"/>
      <c r="E46" s="95"/>
      <c r="F46" s="28"/>
      <c r="G46" s="9"/>
      <c r="H46" s="15"/>
      <c r="I46" s="15"/>
      <c r="J46" s="15"/>
    </row>
    <row r="47" spans="3:10" ht="15">
      <c r="C47" s="142"/>
      <c r="F47" s="130"/>
      <c r="G47" s="80"/>
      <c r="H47" s="15"/>
      <c r="I47" s="15"/>
      <c r="J47" s="15"/>
    </row>
    <row r="48" spans="1:10" ht="15">
      <c r="A48" s="135" t="s">
        <v>196</v>
      </c>
      <c r="B48" s="136">
        <v>325500</v>
      </c>
      <c r="C48" s="137"/>
      <c r="D48" s="136">
        <v>11177.699627637572</v>
      </c>
      <c r="E48" s="136">
        <v>336677.6996276376</v>
      </c>
      <c r="F48" s="137"/>
      <c r="G48" s="138"/>
      <c r="H48" s="139">
        <v>8658</v>
      </c>
      <c r="I48" s="139">
        <v>2337217</v>
      </c>
      <c r="J48" s="140">
        <v>2345875</v>
      </c>
    </row>
    <row r="49" spans="2:10" ht="15">
      <c r="B49" s="95"/>
      <c r="D49" s="95"/>
      <c r="E49" s="95"/>
      <c r="G49" s="80"/>
      <c r="H49" s="15"/>
      <c r="I49" s="15"/>
      <c r="J49" s="15"/>
    </row>
    <row r="50" spans="1:10" ht="15.75">
      <c r="A50" s="8" t="s">
        <v>159</v>
      </c>
      <c r="B50" s="95"/>
      <c r="D50" s="95"/>
      <c r="E50" s="95"/>
      <c r="G50" s="80"/>
      <c r="H50" s="15"/>
      <c r="I50" s="15"/>
      <c r="J50" s="15"/>
    </row>
    <row r="51" spans="1:10" ht="15">
      <c r="A51" s="3" t="s">
        <v>312</v>
      </c>
      <c r="B51" s="2">
        <v>62000</v>
      </c>
      <c r="C51" s="196">
        <v>0.0323</v>
      </c>
      <c r="D51" s="134">
        <v>2069.4430091970644</v>
      </c>
      <c r="E51" s="95">
        <v>64069.443009197064</v>
      </c>
      <c r="F51" s="9">
        <v>0.0546</v>
      </c>
      <c r="G51" s="80">
        <v>6.902</v>
      </c>
      <c r="H51" s="15">
        <v>3385</v>
      </c>
      <c r="I51" s="15">
        <v>442207</v>
      </c>
      <c r="J51" s="15">
        <v>445592</v>
      </c>
    </row>
    <row r="52" spans="1:10" ht="15">
      <c r="A52" s="3" t="s">
        <v>192</v>
      </c>
      <c r="B52" s="2">
        <v>0</v>
      </c>
      <c r="C52" s="141">
        <v>0.0323</v>
      </c>
      <c r="D52" s="134">
        <v>0</v>
      </c>
      <c r="E52" s="95">
        <v>0</v>
      </c>
      <c r="F52" s="28">
        <v>0.0546</v>
      </c>
      <c r="G52" s="145">
        <v>0</v>
      </c>
      <c r="H52" s="15">
        <v>0</v>
      </c>
      <c r="I52" s="15">
        <v>0</v>
      </c>
      <c r="J52" s="15">
        <v>0</v>
      </c>
    </row>
    <row r="53" spans="2:10" ht="15">
      <c r="B53" s="95"/>
      <c r="D53" s="95"/>
      <c r="E53" s="95"/>
      <c r="G53" s="80"/>
      <c r="H53" s="15"/>
      <c r="I53" s="15"/>
      <c r="J53" s="15"/>
    </row>
    <row r="54" spans="1:10" ht="15">
      <c r="A54" s="135" t="s">
        <v>197</v>
      </c>
      <c r="B54" s="136">
        <v>62000</v>
      </c>
      <c r="C54" s="137"/>
      <c r="D54" s="136">
        <v>2069.4430091970644</v>
      </c>
      <c r="E54" s="136">
        <v>64069.443009197064</v>
      </c>
      <c r="F54" s="137"/>
      <c r="G54" s="138"/>
      <c r="H54" s="139">
        <v>3385</v>
      </c>
      <c r="I54" s="139">
        <v>442207</v>
      </c>
      <c r="J54" s="140">
        <v>445592</v>
      </c>
    </row>
    <row r="55" spans="1:10" ht="15">
      <c r="A55" s="13"/>
      <c r="B55" s="143"/>
      <c r="C55" s="13"/>
      <c r="D55" s="143"/>
      <c r="E55" s="143"/>
      <c r="F55" s="13"/>
      <c r="G55" s="14"/>
      <c r="H55" s="144"/>
      <c r="I55" s="144"/>
      <c r="J55" s="144"/>
    </row>
    <row r="56" spans="1:10" ht="15.75">
      <c r="A56" s="8" t="s">
        <v>301</v>
      </c>
      <c r="B56" s="143"/>
      <c r="C56" s="13"/>
      <c r="D56" s="143"/>
      <c r="E56" s="143"/>
      <c r="F56" s="13"/>
      <c r="G56" s="14"/>
      <c r="H56" s="144"/>
      <c r="I56" s="144"/>
      <c r="J56" s="144"/>
    </row>
    <row r="57" spans="1:10" ht="15">
      <c r="A57" s="3" t="s">
        <v>300</v>
      </c>
      <c r="E57" s="95">
        <v>0</v>
      </c>
      <c r="G57" s="9">
        <v>0</v>
      </c>
      <c r="J57" s="96">
        <v>0</v>
      </c>
    </row>
    <row r="58" spans="1:10" ht="15">
      <c r="A58" s="3" t="s">
        <v>296</v>
      </c>
      <c r="E58" s="95">
        <v>0</v>
      </c>
      <c r="G58" s="9">
        <v>0</v>
      </c>
      <c r="J58" s="96">
        <v>0</v>
      </c>
    </row>
    <row r="59" spans="5:10" ht="15">
      <c r="E59" s="95"/>
      <c r="G59" s="80"/>
      <c r="J59" s="15"/>
    </row>
    <row r="60" spans="1:10" ht="15.75" thickBot="1">
      <c r="A60" s="135" t="s">
        <v>152</v>
      </c>
      <c r="B60" s="146">
        <v>2764487</v>
      </c>
      <c r="C60" s="137"/>
      <c r="D60" s="146">
        <v>91951.60030006431</v>
      </c>
      <c r="E60" s="146">
        <v>2856438.6003000643</v>
      </c>
      <c r="F60" s="137"/>
      <c r="G60" s="137"/>
      <c r="H60" s="147">
        <v>80976</v>
      </c>
      <c r="I60" s="147">
        <v>19933513</v>
      </c>
      <c r="J60" s="148">
        <v>20014489</v>
      </c>
    </row>
    <row r="61" spans="1:10" ht="15.75" thickTop="1">
      <c r="A61" s="13" t="s">
        <v>275</v>
      </c>
      <c r="B61" s="143"/>
      <c r="C61" s="13"/>
      <c r="D61" s="143"/>
      <c r="E61" s="143"/>
      <c r="F61" s="13"/>
      <c r="G61" s="13"/>
      <c r="H61" s="144"/>
      <c r="I61" s="144"/>
      <c r="J61" s="144"/>
    </row>
    <row r="62" ht="15"/>
    <row r="63" spans="1:10" ht="15">
      <c r="A63" s="3" t="s">
        <v>393</v>
      </c>
      <c r="J63" s="3" t="s">
        <v>212</v>
      </c>
    </row>
    <row r="64" ht="15">
      <c r="J64" s="3" t="s">
        <v>367</v>
      </c>
    </row>
    <row r="65" spans="1:10" ht="15.75">
      <c r="A65" s="348" t="s">
        <v>48</v>
      </c>
      <c r="B65" s="348"/>
      <c r="C65" s="348"/>
      <c r="D65" s="348"/>
      <c r="E65" s="348"/>
      <c r="F65" s="348"/>
      <c r="G65" s="348"/>
      <c r="H65" s="348"/>
      <c r="I65" s="348"/>
      <c r="J65" s="348"/>
    </row>
    <row r="66" spans="1:10" ht="15.75">
      <c r="A66" s="348" t="s">
        <v>132</v>
      </c>
      <c r="B66" s="348"/>
      <c r="C66" s="348"/>
      <c r="D66" s="348"/>
      <c r="E66" s="348"/>
      <c r="F66" s="348"/>
      <c r="G66" s="348"/>
      <c r="H66" s="348"/>
      <c r="I66" s="348"/>
      <c r="J66" s="348"/>
    </row>
    <row r="67" spans="1:10" ht="20.25">
      <c r="A67" s="351" t="s">
        <v>391</v>
      </c>
      <c r="B67" s="352"/>
      <c r="C67" s="352"/>
      <c r="D67" s="352"/>
      <c r="E67" s="352"/>
      <c r="F67" s="352"/>
      <c r="G67" s="352"/>
      <c r="H67" s="352"/>
      <c r="I67" s="352"/>
      <c r="J67" s="352"/>
    </row>
    <row r="68" ht="15.75">
      <c r="A68" s="133"/>
    </row>
    <row r="69" ht="15"/>
    <row r="70" spans="1:10" ht="15">
      <c r="A70" s="27"/>
      <c r="J70" s="27" t="s">
        <v>175</v>
      </c>
    </row>
    <row r="71" spans="1:10" ht="15">
      <c r="A71" s="27"/>
      <c r="B71" s="27" t="s">
        <v>165</v>
      </c>
      <c r="C71" s="27" t="s">
        <v>169</v>
      </c>
      <c r="D71" s="27" t="s">
        <v>168</v>
      </c>
      <c r="E71" s="27" t="s">
        <v>171</v>
      </c>
      <c r="F71" s="27" t="s">
        <v>172</v>
      </c>
      <c r="G71" s="27" t="s">
        <v>173</v>
      </c>
      <c r="H71" s="27" t="s">
        <v>172</v>
      </c>
      <c r="I71" s="27" t="s">
        <v>173</v>
      </c>
      <c r="J71" s="27" t="s">
        <v>239</v>
      </c>
    </row>
    <row r="72" spans="1:10" ht="15">
      <c r="A72" s="27"/>
      <c r="B72" s="27" t="s">
        <v>166</v>
      </c>
      <c r="C72" s="27" t="s">
        <v>168</v>
      </c>
      <c r="D72" s="27" t="s">
        <v>169</v>
      </c>
      <c r="E72" s="27" t="s">
        <v>166</v>
      </c>
      <c r="F72" s="27" t="s">
        <v>162</v>
      </c>
      <c r="G72" s="27" t="s">
        <v>274</v>
      </c>
      <c r="H72" s="27" t="s">
        <v>174</v>
      </c>
      <c r="I72" s="27" t="s">
        <v>174</v>
      </c>
      <c r="J72" s="27" t="s">
        <v>174</v>
      </c>
    </row>
    <row r="73" spans="1:10" ht="15">
      <c r="A73" s="27" t="s">
        <v>164</v>
      </c>
      <c r="B73" s="27" t="s">
        <v>167</v>
      </c>
      <c r="C73" s="27" t="s">
        <v>142</v>
      </c>
      <c r="D73" s="27" t="s">
        <v>167</v>
      </c>
      <c r="E73" s="27" t="s">
        <v>167</v>
      </c>
      <c r="F73" s="27" t="s">
        <v>170</v>
      </c>
      <c r="G73" s="27" t="s">
        <v>170</v>
      </c>
      <c r="H73" s="27" t="s">
        <v>32</v>
      </c>
      <c r="I73" s="27" t="s">
        <v>32</v>
      </c>
      <c r="J73" s="27" t="s">
        <v>143</v>
      </c>
    </row>
    <row r="74" spans="1:10" ht="15">
      <c r="A74" s="122"/>
      <c r="B74" s="122"/>
      <c r="C74" s="122"/>
      <c r="D74" s="122"/>
      <c r="E74" s="122" t="s">
        <v>144</v>
      </c>
      <c r="F74" s="122"/>
      <c r="G74" s="122"/>
      <c r="H74" s="122" t="s">
        <v>145</v>
      </c>
      <c r="I74" s="122" t="s">
        <v>146</v>
      </c>
      <c r="J74" s="122" t="s">
        <v>147</v>
      </c>
    </row>
    <row r="75" spans="2:10" ht="15">
      <c r="B75" s="27" t="s">
        <v>133</v>
      </c>
      <c r="C75" s="27" t="s">
        <v>134</v>
      </c>
      <c r="D75" s="27" t="s">
        <v>135</v>
      </c>
      <c r="E75" s="27" t="s">
        <v>136</v>
      </c>
      <c r="F75" s="27" t="s">
        <v>137</v>
      </c>
      <c r="G75" s="27" t="s">
        <v>138</v>
      </c>
      <c r="H75" s="27" t="s">
        <v>139</v>
      </c>
      <c r="I75" s="27" t="s">
        <v>140</v>
      </c>
      <c r="J75" s="27" t="s">
        <v>141</v>
      </c>
    </row>
    <row r="76" ht="15.75">
      <c r="A76" s="8" t="s">
        <v>150</v>
      </c>
    </row>
    <row r="77" spans="1:10" ht="15">
      <c r="A77" s="3" t="s">
        <v>316</v>
      </c>
      <c r="B77" s="2">
        <v>0</v>
      </c>
      <c r="C77" s="196">
        <v>0.0162</v>
      </c>
      <c r="D77" s="134">
        <v>0</v>
      </c>
      <c r="E77" s="95">
        <v>0</v>
      </c>
      <c r="F77" s="9">
        <v>0.0125</v>
      </c>
      <c r="G77" s="28">
        <v>7.093</v>
      </c>
      <c r="H77" s="15">
        <v>0</v>
      </c>
      <c r="I77" s="15">
        <v>0</v>
      </c>
      <c r="J77" s="15">
        <v>0</v>
      </c>
    </row>
    <row r="78" spans="1:10" ht="15">
      <c r="A78" s="3" t="s">
        <v>192</v>
      </c>
      <c r="B78" s="209">
        <v>0</v>
      </c>
      <c r="C78" s="196">
        <v>0.0162</v>
      </c>
      <c r="D78" s="134">
        <v>0</v>
      </c>
      <c r="E78" s="95">
        <v>0</v>
      </c>
      <c r="F78" s="28">
        <v>0.0125</v>
      </c>
      <c r="G78" s="9">
        <v>0</v>
      </c>
      <c r="H78" s="15">
        <v>0</v>
      </c>
      <c r="I78" s="15">
        <v>0</v>
      </c>
      <c r="J78" s="15">
        <v>0</v>
      </c>
    </row>
    <row r="79" spans="3:10" ht="15">
      <c r="C79" s="196"/>
      <c r="D79" s="134"/>
      <c r="F79" s="130"/>
      <c r="G79" s="80"/>
      <c r="H79" s="15"/>
      <c r="I79" s="15"/>
      <c r="J79" s="15"/>
    </row>
    <row r="80" spans="1:10" ht="15">
      <c r="A80" s="135" t="s">
        <v>193</v>
      </c>
      <c r="B80" s="136">
        <v>0</v>
      </c>
      <c r="C80" s="137"/>
      <c r="D80" s="136">
        <v>0</v>
      </c>
      <c r="E80" s="136">
        <v>0</v>
      </c>
      <c r="F80" s="137"/>
      <c r="G80" s="138"/>
      <c r="H80" s="139">
        <v>0</v>
      </c>
      <c r="I80" s="139">
        <v>0</v>
      </c>
      <c r="J80" s="140">
        <v>0</v>
      </c>
    </row>
    <row r="81" ht="15">
      <c r="G81" s="80"/>
    </row>
    <row r="82" spans="1:7" ht="15.75">
      <c r="A82" s="8" t="s">
        <v>321</v>
      </c>
      <c r="G82" s="80"/>
    </row>
    <row r="83" spans="1:10" ht="15">
      <c r="A83" s="3" t="s">
        <v>311</v>
      </c>
      <c r="B83" s="2">
        <v>640470</v>
      </c>
      <c r="C83" s="196">
        <v>0.02083</v>
      </c>
      <c r="D83" s="134">
        <v>13624.794570912141</v>
      </c>
      <c r="E83" s="95">
        <v>654094.7945709121</v>
      </c>
      <c r="F83" s="9">
        <v>0.0156</v>
      </c>
      <c r="G83" s="28">
        <v>7.443</v>
      </c>
      <c r="H83" s="15">
        <v>9991</v>
      </c>
      <c r="I83" s="15">
        <v>4868428</v>
      </c>
      <c r="J83" s="15">
        <v>4878419</v>
      </c>
    </row>
    <row r="84" spans="1:10" ht="15">
      <c r="A84" s="3" t="s">
        <v>255</v>
      </c>
      <c r="B84" s="2">
        <v>0</v>
      </c>
      <c r="C84" s="141">
        <v>0.02083</v>
      </c>
      <c r="D84" s="134">
        <v>0</v>
      </c>
      <c r="E84" s="95">
        <v>0</v>
      </c>
      <c r="F84" s="80">
        <v>0.0156</v>
      </c>
      <c r="G84" s="9">
        <v>0</v>
      </c>
      <c r="H84" s="15">
        <v>0</v>
      </c>
      <c r="I84" s="15">
        <v>0</v>
      </c>
      <c r="J84" s="15">
        <v>0</v>
      </c>
    </row>
    <row r="85" spans="1:10" ht="15">
      <c r="A85" s="3" t="s">
        <v>308</v>
      </c>
      <c r="B85" s="2">
        <v>0</v>
      </c>
      <c r="C85" s="196">
        <v>0.043480000000000005</v>
      </c>
      <c r="D85" s="134">
        <v>0</v>
      </c>
      <c r="E85" s="95">
        <v>0</v>
      </c>
      <c r="F85" s="9">
        <v>0.032600000000000004</v>
      </c>
      <c r="G85" s="9">
        <v>0</v>
      </c>
      <c r="H85" s="15">
        <v>0</v>
      </c>
      <c r="I85" s="15">
        <v>0</v>
      </c>
      <c r="J85" s="15">
        <v>0</v>
      </c>
    </row>
    <row r="86" spans="3:10" ht="15">
      <c r="C86" s="142"/>
      <c r="F86" s="130"/>
      <c r="G86" s="80"/>
      <c r="H86" s="15"/>
      <c r="I86" s="15"/>
      <c r="J86" s="15"/>
    </row>
    <row r="87" spans="1:10" ht="15">
      <c r="A87" s="135" t="s">
        <v>256</v>
      </c>
      <c r="B87" s="136">
        <v>640470</v>
      </c>
      <c r="C87" s="137"/>
      <c r="D87" s="136">
        <v>13624.794570912141</v>
      </c>
      <c r="E87" s="136">
        <v>654094.7945709121</v>
      </c>
      <c r="F87" s="137"/>
      <c r="G87" s="138"/>
      <c r="H87" s="139">
        <v>9991</v>
      </c>
      <c r="I87" s="139">
        <v>4868428</v>
      </c>
      <c r="J87" s="140">
        <v>4878419</v>
      </c>
    </row>
    <row r="88" spans="2:10" ht="15">
      <c r="B88" s="95"/>
      <c r="C88" s="142"/>
      <c r="D88" s="95"/>
      <c r="E88" s="95"/>
      <c r="F88" s="130"/>
      <c r="G88" s="80"/>
      <c r="H88" s="15"/>
      <c r="I88" s="15"/>
      <c r="J88" s="15"/>
    </row>
    <row r="89" spans="1:7" ht="15.75">
      <c r="A89" s="8" t="s">
        <v>149</v>
      </c>
      <c r="G89" s="80"/>
    </row>
    <row r="90" spans="1:10" ht="15">
      <c r="A90" s="3" t="s">
        <v>211</v>
      </c>
      <c r="B90" s="2">
        <v>818910.435</v>
      </c>
      <c r="C90" s="196">
        <v>0.043500000000000004</v>
      </c>
      <c r="D90" s="134">
        <v>37242.659615786746</v>
      </c>
      <c r="E90" s="95">
        <v>856153.0946157868</v>
      </c>
      <c r="F90" s="9">
        <v>0.043</v>
      </c>
      <c r="G90" s="28">
        <v>6.343</v>
      </c>
      <c r="H90" s="15">
        <v>35213</v>
      </c>
      <c r="I90" s="15">
        <v>5430579</v>
      </c>
      <c r="J90" s="15">
        <v>5465792</v>
      </c>
    </row>
    <row r="91" spans="1:10" ht="15">
      <c r="A91" s="3" t="s">
        <v>192</v>
      </c>
      <c r="B91" s="134">
        <v>306089.565</v>
      </c>
      <c r="C91" s="141">
        <v>0.043500000000000004</v>
      </c>
      <c r="D91" s="134">
        <v>13920.434999999998</v>
      </c>
      <c r="E91" s="95">
        <v>320010</v>
      </c>
      <c r="F91" s="28">
        <v>0.043</v>
      </c>
      <c r="G91" s="9">
        <v>7.056722602418674</v>
      </c>
      <c r="H91" s="15">
        <v>13162</v>
      </c>
      <c r="I91" s="15">
        <v>2258222</v>
      </c>
      <c r="J91" s="15">
        <v>2271384</v>
      </c>
    </row>
    <row r="92" spans="3:10" ht="15">
      <c r="C92" s="142"/>
      <c r="F92" s="130"/>
      <c r="G92" s="80"/>
      <c r="H92" s="15"/>
      <c r="I92" s="15"/>
      <c r="J92" s="15"/>
    </row>
    <row r="93" spans="1:10" ht="15">
      <c r="A93" s="135" t="s">
        <v>194</v>
      </c>
      <c r="B93" s="136">
        <v>1125000</v>
      </c>
      <c r="C93" s="137"/>
      <c r="D93" s="136">
        <v>51163.094615786744</v>
      </c>
      <c r="E93" s="136">
        <v>1176163.0946157868</v>
      </c>
      <c r="F93" s="137"/>
      <c r="G93" s="138"/>
      <c r="H93" s="139">
        <v>48375</v>
      </c>
      <c r="I93" s="139">
        <v>7688801</v>
      </c>
      <c r="J93" s="140">
        <v>7737176</v>
      </c>
    </row>
    <row r="94" spans="3:10" ht="15">
      <c r="C94" s="142"/>
      <c r="F94" s="130"/>
      <c r="G94" s="80"/>
      <c r="H94" s="15"/>
      <c r="I94" s="15"/>
      <c r="J94" s="15"/>
    </row>
    <row r="95" spans="1:7" ht="15.75">
      <c r="A95" s="8" t="s">
        <v>151</v>
      </c>
      <c r="G95" s="80"/>
    </row>
    <row r="96" spans="1:10" ht="15">
      <c r="A96" s="3" t="s">
        <v>313</v>
      </c>
      <c r="B96" s="2">
        <v>0</v>
      </c>
      <c r="C96" s="196">
        <v>0.0625</v>
      </c>
      <c r="D96" s="134">
        <v>0</v>
      </c>
      <c r="E96" s="95">
        <v>0</v>
      </c>
      <c r="F96" s="9">
        <v>0.0576</v>
      </c>
      <c r="G96" s="28">
        <v>7.033</v>
      </c>
      <c r="H96" s="15">
        <v>0</v>
      </c>
      <c r="I96" s="15">
        <v>0</v>
      </c>
      <c r="J96" s="15">
        <v>0</v>
      </c>
    </row>
    <row r="97" spans="1:10" ht="15">
      <c r="A97" s="3" t="s">
        <v>192</v>
      </c>
      <c r="B97" s="209">
        <v>0</v>
      </c>
      <c r="C97" s="141">
        <v>0.0625</v>
      </c>
      <c r="D97" s="134">
        <v>0</v>
      </c>
      <c r="E97" s="95">
        <v>0</v>
      </c>
      <c r="F97" s="28">
        <v>0.0576</v>
      </c>
      <c r="G97" s="9">
        <v>0</v>
      </c>
      <c r="H97" s="15">
        <v>0</v>
      </c>
      <c r="I97" s="15">
        <v>0</v>
      </c>
      <c r="J97" s="15">
        <v>0</v>
      </c>
    </row>
    <row r="98" spans="3:10" ht="15">
      <c r="C98" s="142"/>
      <c r="F98" s="130"/>
      <c r="G98" s="80"/>
      <c r="H98" s="15"/>
      <c r="I98" s="15"/>
      <c r="J98" s="15"/>
    </row>
    <row r="99" spans="1:10" ht="15">
      <c r="A99" s="135" t="s">
        <v>195</v>
      </c>
      <c r="B99" s="136">
        <v>0</v>
      </c>
      <c r="C99" s="137"/>
      <c r="D99" s="136">
        <v>0</v>
      </c>
      <c r="E99" s="136">
        <v>0</v>
      </c>
      <c r="F99" s="137"/>
      <c r="G99" s="138"/>
      <c r="H99" s="139">
        <v>0</v>
      </c>
      <c r="I99" s="139">
        <v>0</v>
      </c>
      <c r="J99" s="140">
        <v>0</v>
      </c>
    </row>
    <row r="100" ht="15">
      <c r="G100" s="80"/>
    </row>
    <row r="101" spans="1:7" ht="15.75">
      <c r="A101" s="8" t="s">
        <v>186</v>
      </c>
      <c r="G101" s="80"/>
    </row>
    <row r="102" spans="1:10" ht="15">
      <c r="A102" s="3" t="s">
        <v>187</v>
      </c>
      <c r="B102" s="2">
        <v>315000</v>
      </c>
      <c r="C102" s="196">
        <v>0.0332</v>
      </c>
      <c r="D102" s="134">
        <v>10817.128671907354</v>
      </c>
      <c r="E102" s="95">
        <v>325817.12867190735</v>
      </c>
      <c r="F102" s="9">
        <v>0.026599999999999995</v>
      </c>
      <c r="G102" s="28">
        <v>7.033</v>
      </c>
      <c r="H102" s="15">
        <v>8379</v>
      </c>
      <c r="I102" s="15">
        <v>2291472</v>
      </c>
      <c r="J102" s="15">
        <v>2299851</v>
      </c>
    </row>
    <row r="103" spans="1:10" ht="15">
      <c r="A103" s="3" t="s">
        <v>192</v>
      </c>
      <c r="B103" s="2">
        <v>0</v>
      </c>
      <c r="C103" s="141">
        <v>0.0332</v>
      </c>
      <c r="D103" s="134">
        <v>0</v>
      </c>
      <c r="E103" s="95">
        <v>0</v>
      </c>
      <c r="F103" s="28">
        <v>0.026599999999999995</v>
      </c>
      <c r="G103" s="9">
        <v>0</v>
      </c>
      <c r="H103" s="15">
        <v>0</v>
      </c>
      <c r="I103" s="15">
        <v>0</v>
      </c>
      <c r="J103" s="15">
        <v>0</v>
      </c>
    </row>
    <row r="104" spans="3:10" ht="15">
      <c r="C104" s="142"/>
      <c r="F104" s="130"/>
      <c r="G104" s="80"/>
      <c r="H104" s="15"/>
      <c r="I104" s="15"/>
      <c r="J104" s="15"/>
    </row>
    <row r="105" spans="1:10" ht="15">
      <c r="A105" s="135" t="s">
        <v>196</v>
      </c>
      <c r="B105" s="136">
        <v>315000</v>
      </c>
      <c r="C105" s="137"/>
      <c r="D105" s="136">
        <v>10817.128671907354</v>
      </c>
      <c r="E105" s="136">
        <v>325817.12867190735</v>
      </c>
      <c r="F105" s="137"/>
      <c r="G105" s="138"/>
      <c r="H105" s="139">
        <v>8379</v>
      </c>
      <c r="I105" s="139">
        <v>2291472</v>
      </c>
      <c r="J105" s="140">
        <v>2299851</v>
      </c>
    </row>
    <row r="106" spans="2:10" ht="15">
      <c r="B106" s="95"/>
      <c r="D106" s="95"/>
      <c r="E106" s="95"/>
      <c r="G106" s="80"/>
      <c r="H106" s="15"/>
      <c r="I106" s="15"/>
      <c r="J106" s="15"/>
    </row>
    <row r="107" spans="1:10" ht="15.75">
      <c r="A107" s="8" t="s">
        <v>159</v>
      </c>
      <c r="B107" s="95"/>
      <c r="D107" s="95"/>
      <c r="E107" s="95"/>
      <c r="G107" s="80"/>
      <c r="H107" s="15"/>
      <c r="I107" s="15"/>
      <c r="J107" s="15"/>
    </row>
    <row r="108" spans="1:10" ht="15">
      <c r="A108" s="3" t="s">
        <v>312</v>
      </c>
      <c r="B108" s="2">
        <v>60000</v>
      </c>
      <c r="C108" s="196">
        <v>0.0323</v>
      </c>
      <c r="D108" s="134">
        <v>2002.6867830939373</v>
      </c>
      <c r="E108" s="95">
        <v>62002.68678309394</v>
      </c>
      <c r="F108" s="9">
        <v>0.0546</v>
      </c>
      <c r="G108" s="80">
        <v>6.993</v>
      </c>
      <c r="H108" s="15">
        <v>3276</v>
      </c>
      <c r="I108" s="15">
        <v>433585</v>
      </c>
      <c r="J108" s="15">
        <v>436861</v>
      </c>
    </row>
    <row r="109" spans="1:10" ht="15">
      <c r="A109" s="3" t="s">
        <v>192</v>
      </c>
      <c r="B109" s="209">
        <v>0</v>
      </c>
      <c r="C109" s="141">
        <v>0.0323</v>
      </c>
      <c r="D109" s="134">
        <v>0</v>
      </c>
      <c r="E109" s="95">
        <v>0</v>
      </c>
      <c r="F109" s="28">
        <v>0.0546</v>
      </c>
      <c r="G109" s="9">
        <v>0</v>
      </c>
      <c r="H109" s="15">
        <v>0</v>
      </c>
      <c r="I109" s="15">
        <v>0</v>
      </c>
      <c r="J109" s="15">
        <v>0</v>
      </c>
    </row>
    <row r="110" spans="2:10" ht="15">
      <c r="B110" s="95"/>
      <c r="D110" s="95"/>
      <c r="E110" s="95"/>
      <c r="H110" s="15"/>
      <c r="I110" s="15"/>
      <c r="J110" s="15"/>
    </row>
    <row r="111" spans="1:10" ht="15">
      <c r="A111" s="135" t="s">
        <v>197</v>
      </c>
      <c r="B111" s="136">
        <v>60000</v>
      </c>
      <c r="C111" s="137"/>
      <c r="D111" s="136">
        <v>2002.6867830939373</v>
      </c>
      <c r="E111" s="136">
        <v>62002.68678309394</v>
      </c>
      <c r="F111" s="137"/>
      <c r="G111" s="137"/>
      <c r="H111" s="139">
        <v>3276</v>
      </c>
      <c r="I111" s="139">
        <v>433585</v>
      </c>
      <c r="J111" s="140">
        <v>436861</v>
      </c>
    </row>
    <row r="112" spans="1:10" ht="15">
      <c r="A112" s="13"/>
      <c r="B112" s="143"/>
      <c r="C112" s="13"/>
      <c r="D112" s="143"/>
      <c r="E112" s="143"/>
      <c r="F112" s="13"/>
      <c r="G112" s="13"/>
      <c r="H112" s="144"/>
      <c r="I112" s="144"/>
      <c r="J112" s="144"/>
    </row>
    <row r="113" spans="1:10" ht="15.75">
      <c r="A113" s="8" t="s">
        <v>301</v>
      </c>
      <c r="B113" s="143"/>
      <c r="C113" s="13"/>
      <c r="D113" s="143"/>
      <c r="E113" s="143"/>
      <c r="F113" s="13"/>
      <c r="G113" s="14"/>
      <c r="H113" s="144"/>
      <c r="I113" s="144"/>
      <c r="J113" s="144"/>
    </row>
    <row r="114" spans="1:10" ht="15">
      <c r="A114" s="3" t="s">
        <v>300</v>
      </c>
      <c r="E114" s="95">
        <v>0</v>
      </c>
      <c r="G114" s="9">
        <v>0</v>
      </c>
      <c r="J114" s="96">
        <v>0</v>
      </c>
    </row>
    <row r="115" spans="1:10" ht="15">
      <c r="A115" s="3" t="s">
        <v>296</v>
      </c>
      <c r="E115" s="95">
        <v>0</v>
      </c>
      <c r="G115" s="9">
        <v>0</v>
      </c>
      <c r="J115" s="96">
        <v>0</v>
      </c>
    </row>
    <row r="116" ht="15"/>
    <row r="117" spans="1:10" ht="15.75" thickBot="1">
      <c r="A117" s="135" t="s">
        <v>152</v>
      </c>
      <c r="B117" s="146">
        <v>2140470</v>
      </c>
      <c r="C117" s="137"/>
      <c r="D117" s="146">
        <v>77607.70464170017</v>
      </c>
      <c r="E117" s="146">
        <v>2218077.7046417003</v>
      </c>
      <c r="F117" s="137"/>
      <c r="G117" s="137"/>
      <c r="H117" s="147">
        <v>70021</v>
      </c>
      <c r="I117" s="147">
        <v>15282286</v>
      </c>
      <c r="J117" s="148">
        <v>15352307</v>
      </c>
    </row>
    <row r="118" spans="1:10" ht="15.75" thickTop="1">
      <c r="A118" s="13" t="s">
        <v>275</v>
      </c>
      <c r="B118" s="143"/>
      <c r="C118" s="13"/>
      <c r="D118" s="143"/>
      <c r="E118" s="143"/>
      <c r="F118" s="13"/>
      <c r="G118" s="13"/>
      <c r="H118" s="144"/>
      <c r="I118" s="144"/>
      <c r="J118" s="144"/>
    </row>
    <row r="119" ht="15"/>
    <row r="120" spans="1:10" ht="15">
      <c r="A120" s="3" t="s">
        <v>393</v>
      </c>
      <c r="J120" s="3" t="s">
        <v>212</v>
      </c>
    </row>
    <row r="121" ht="15">
      <c r="J121" s="3" t="s">
        <v>368</v>
      </c>
    </row>
    <row r="122" spans="1:10" ht="15.75">
      <c r="A122" s="348" t="s">
        <v>48</v>
      </c>
      <c r="B122" s="348"/>
      <c r="C122" s="348"/>
      <c r="D122" s="348"/>
      <c r="E122" s="348"/>
      <c r="F122" s="348"/>
      <c r="G122" s="348"/>
      <c r="H122" s="348"/>
      <c r="I122" s="348"/>
      <c r="J122" s="348"/>
    </row>
    <row r="123" spans="1:10" ht="15.75">
      <c r="A123" s="348" t="s">
        <v>132</v>
      </c>
      <c r="B123" s="348"/>
      <c r="C123" s="348"/>
      <c r="D123" s="348"/>
      <c r="E123" s="348"/>
      <c r="F123" s="348"/>
      <c r="G123" s="348"/>
      <c r="H123" s="348"/>
      <c r="I123" s="348"/>
      <c r="J123" s="348"/>
    </row>
    <row r="124" spans="1:10" ht="20.25">
      <c r="A124" s="351" t="s">
        <v>392</v>
      </c>
      <c r="B124" s="352"/>
      <c r="C124" s="352"/>
      <c r="D124" s="352"/>
      <c r="E124" s="352"/>
      <c r="F124" s="352"/>
      <c r="G124" s="352"/>
      <c r="H124" s="352"/>
      <c r="I124" s="352"/>
      <c r="J124" s="352"/>
    </row>
    <row r="125" ht="15.75">
      <c r="A125" s="133"/>
    </row>
    <row r="126" ht="15"/>
    <row r="127" spans="1:10" ht="15">
      <c r="A127" s="27"/>
      <c r="J127" s="27" t="s">
        <v>175</v>
      </c>
    </row>
    <row r="128" spans="1:10" ht="15">
      <c r="A128" s="27"/>
      <c r="B128" s="27" t="s">
        <v>165</v>
      </c>
      <c r="C128" s="27" t="s">
        <v>169</v>
      </c>
      <c r="D128" s="27" t="s">
        <v>168</v>
      </c>
      <c r="E128" s="27" t="s">
        <v>171</v>
      </c>
      <c r="F128" s="27" t="s">
        <v>172</v>
      </c>
      <c r="G128" s="27" t="s">
        <v>173</v>
      </c>
      <c r="H128" s="27" t="s">
        <v>172</v>
      </c>
      <c r="I128" s="27" t="s">
        <v>173</v>
      </c>
      <c r="J128" s="27" t="s">
        <v>239</v>
      </c>
    </row>
    <row r="129" spans="1:10" ht="15">
      <c r="A129" s="27"/>
      <c r="B129" s="27" t="s">
        <v>166</v>
      </c>
      <c r="C129" s="27" t="s">
        <v>168</v>
      </c>
      <c r="D129" s="27" t="s">
        <v>169</v>
      </c>
      <c r="E129" s="27" t="s">
        <v>166</v>
      </c>
      <c r="F129" s="27" t="s">
        <v>162</v>
      </c>
      <c r="G129" s="27" t="s">
        <v>274</v>
      </c>
      <c r="H129" s="27" t="s">
        <v>174</v>
      </c>
      <c r="I129" s="27" t="s">
        <v>174</v>
      </c>
      <c r="J129" s="27" t="s">
        <v>174</v>
      </c>
    </row>
    <row r="130" spans="1:10" ht="15">
      <c r="A130" s="27" t="s">
        <v>164</v>
      </c>
      <c r="B130" s="27" t="s">
        <v>167</v>
      </c>
      <c r="C130" s="27" t="s">
        <v>142</v>
      </c>
      <c r="D130" s="27" t="s">
        <v>167</v>
      </c>
      <c r="E130" s="27" t="s">
        <v>167</v>
      </c>
      <c r="F130" s="27" t="s">
        <v>170</v>
      </c>
      <c r="G130" s="27" t="s">
        <v>170</v>
      </c>
      <c r="H130" s="27" t="s">
        <v>32</v>
      </c>
      <c r="I130" s="27" t="s">
        <v>32</v>
      </c>
      <c r="J130" s="27" t="s">
        <v>143</v>
      </c>
    </row>
    <row r="131" spans="1:10" ht="15">
      <c r="A131" s="122"/>
      <c r="B131" s="122"/>
      <c r="C131" s="122"/>
      <c r="D131" s="122"/>
      <c r="E131" s="122" t="s">
        <v>144</v>
      </c>
      <c r="F131" s="122"/>
      <c r="G131" s="122"/>
      <c r="H131" s="122" t="s">
        <v>145</v>
      </c>
      <c r="I131" s="122" t="s">
        <v>146</v>
      </c>
      <c r="J131" s="122" t="s">
        <v>147</v>
      </c>
    </row>
    <row r="132" spans="2:10" ht="15">
      <c r="B132" s="27" t="s">
        <v>133</v>
      </c>
      <c r="C132" s="27" t="s">
        <v>134</v>
      </c>
      <c r="D132" s="27" t="s">
        <v>135</v>
      </c>
      <c r="E132" s="27" t="s">
        <v>136</v>
      </c>
      <c r="F132" s="27" t="s">
        <v>137</v>
      </c>
      <c r="G132" s="27" t="s">
        <v>138</v>
      </c>
      <c r="H132" s="27" t="s">
        <v>139</v>
      </c>
      <c r="I132" s="27" t="s">
        <v>140</v>
      </c>
      <c r="J132" s="27" t="s">
        <v>141</v>
      </c>
    </row>
    <row r="133" ht="15"/>
    <row r="134" ht="15.75">
      <c r="A134" s="8" t="s">
        <v>150</v>
      </c>
    </row>
    <row r="135" spans="1:10" ht="15">
      <c r="A135" s="3" t="s">
        <v>316</v>
      </c>
      <c r="B135" s="2">
        <v>0</v>
      </c>
      <c r="C135" s="196">
        <v>0.0162</v>
      </c>
      <c r="D135" s="134">
        <v>0</v>
      </c>
      <c r="E135" s="95">
        <v>0</v>
      </c>
      <c r="F135" s="9">
        <v>0.0125</v>
      </c>
      <c r="G135" s="28">
        <v>7.247</v>
      </c>
      <c r="H135" s="15">
        <v>0</v>
      </c>
      <c r="I135" s="15">
        <v>0</v>
      </c>
      <c r="J135" s="15">
        <v>0</v>
      </c>
    </row>
    <row r="136" spans="1:10" ht="15">
      <c r="A136" s="3" t="s">
        <v>192</v>
      </c>
      <c r="B136" s="2">
        <v>0</v>
      </c>
      <c r="C136" s="141">
        <v>0.0162</v>
      </c>
      <c r="D136" s="134">
        <v>0</v>
      </c>
      <c r="E136" s="95">
        <v>0</v>
      </c>
      <c r="F136" s="28">
        <v>0.0125</v>
      </c>
      <c r="G136" s="9">
        <v>0</v>
      </c>
      <c r="H136" s="15">
        <v>0</v>
      </c>
      <c r="I136" s="15">
        <v>0</v>
      </c>
      <c r="J136" s="15">
        <v>0</v>
      </c>
    </row>
    <row r="137" spans="3:10" ht="15">
      <c r="C137" s="196"/>
      <c r="D137" s="134"/>
      <c r="F137" s="130"/>
      <c r="G137" s="80"/>
      <c r="H137" s="15"/>
      <c r="I137" s="15"/>
      <c r="J137" s="15"/>
    </row>
    <row r="138" spans="1:10" ht="15">
      <c r="A138" s="135" t="s">
        <v>193</v>
      </c>
      <c r="B138" s="136">
        <v>0</v>
      </c>
      <c r="C138" s="137"/>
      <c r="D138" s="136">
        <v>0</v>
      </c>
      <c r="E138" s="136">
        <v>0</v>
      </c>
      <c r="F138" s="137"/>
      <c r="G138" s="138"/>
      <c r="H138" s="139">
        <v>0</v>
      </c>
      <c r="I138" s="139">
        <v>0</v>
      </c>
      <c r="J138" s="140">
        <v>0</v>
      </c>
    </row>
    <row r="139" ht="15">
      <c r="G139" s="80"/>
    </row>
    <row r="140" spans="1:7" ht="15.75">
      <c r="A140" s="8" t="s">
        <v>321</v>
      </c>
      <c r="G140" s="80"/>
    </row>
    <row r="141" spans="1:10" ht="15">
      <c r="A141" s="3" t="s">
        <v>320</v>
      </c>
      <c r="B141" s="2">
        <v>963077</v>
      </c>
      <c r="C141" s="196">
        <v>0.02083</v>
      </c>
      <c r="D141" s="134">
        <v>20487.6516948028</v>
      </c>
      <c r="E141" s="95">
        <v>983564.6516948028</v>
      </c>
      <c r="F141" s="9">
        <v>0.0156</v>
      </c>
      <c r="G141" s="28">
        <v>7.5969999999999995</v>
      </c>
      <c r="H141" s="15">
        <v>15024</v>
      </c>
      <c r="I141" s="15">
        <v>7472141</v>
      </c>
      <c r="J141" s="15">
        <v>7487165</v>
      </c>
    </row>
    <row r="142" spans="1:10" ht="15">
      <c r="A142" s="3" t="s">
        <v>255</v>
      </c>
      <c r="B142" s="2">
        <v>0</v>
      </c>
      <c r="C142" s="141">
        <v>0.02083</v>
      </c>
      <c r="D142" s="134">
        <v>0</v>
      </c>
      <c r="E142" s="95">
        <v>0</v>
      </c>
      <c r="F142" s="80">
        <v>0.0156</v>
      </c>
      <c r="G142" s="9">
        <v>0</v>
      </c>
      <c r="H142" s="15">
        <v>0</v>
      </c>
      <c r="I142" s="15">
        <v>0</v>
      </c>
      <c r="J142" s="15">
        <v>0</v>
      </c>
    </row>
    <row r="143" spans="1:10" ht="15">
      <c r="A143" s="3" t="s">
        <v>308</v>
      </c>
      <c r="B143" s="2">
        <v>0</v>
      </c>
      <c r="C143" s="196">
        <v>0.043480000000000005</v>
      </c>
      <c r="D143" s="134">
        <v>0</v>
      </c>
      <c r="E143" s="95">
        <v>0</v>
      </c>
      <c r="F143" s="9">
        <v>0.032600000000000004</v>
      </c>
      <c r="G143" s="9">
        <v>0</v>
      </c>
      <c r="H143" s="15">
        <v>0</v>
      </c>
      <c r="I143" s="15">
        <v>0</v>
      </c>
      <c r="J143" s="15">
        <v>0</v>
      </c>
    </row>
    <row r="144" spans="3:10" ht="15">
      <c r="C144" s="142"/>
      <c r="F144" s="130"/>
      <c r="G144" s="80"/>
      <c r="H144" s="15"/>
      <c r="I144" s="15"/>
      <c r="J144" s="15"/>
    </row>
    <row r="145" spans="1:10" ht="15">
      <c r="A145" s="135" t="s">
        <v>256</v>
      </c>
      <c r="B145" s="136">
        <v>963077</v>
      </c>
      <c r="C145" s="137"/>
      <c r="D145" s="136">
        <v>20487.6516948028</v>
      </c>
      <c r="E145" s="136">
        <v>983564.6516948028</v>
      </c>
      <c r="F145" s="137"/>
      <c r="G145" s="138"/>
      <c r="H145" s="139">
        <v>15024</v>
      </c>
      <c r="I145" s="139">
        <v>7472141</v>
      </c>
      <c r="J145" s="140">
        <v>7487165</v>
      </c>
    </row>
    <row r="146" spans="2:10" ht="15">
      <c r="B146" s="95"/>
      <c r="C146" s="142"/>
      <c r="D146" s="95"/>
      <c r="E146" s="95"/>
      <c r="F146" s="130"/>
      <c r="G146" s="80"/>
      <c r="H146" s="15"/>
      <c r="I146" s="15"/>
      <c r="J146" s="15"/>
    </row>
    <row r="147" spans="1:7" ht="15.75">
      <c r="A147" s="8" t="s">
        <v>149</v>
      </c>
      <c r="G147" s="80"/>
    </row>
    <row r="148" spans="1:10" ht="15">
      <c r="A148" s="3" t="s">
        <v>211</v>
      </c>
      <c r="B148" s="2">
        <v>856401.8265</v>
      </c>
      <c r="C148" s="196">
        <v>0.043500000000000004</v>
      </c>
      <c r="D148" s="134">
        <v>38947.70460297959</v>
      </c>
      <c r="E148" s="95">
        <v>895349.5311029796</v>
      </c>
      <c r="F148" s="9">
        <v>0.043</v>
      </c>
      <c r="G148" s="28">
        <v>6.497</v>
      </c>
      <c r="H148" s="15">
        <v>36825</v>
      </c>
      <c r="I148" s="15">
        <v>5817086</v>
      </c>
      <c r="J148" s="15">
        <v>5853911</v>
      </c>
    </row>
    <row r="149" spans="1:10" ht="15">
      <c r="A149" s="3" t="s">
        <v>192</v>
      </c>
      <c r="B149" s="134">
        <v>306098.17350000003</v>
      </c>
      <c r="C149" s="141">
        <v>0.043500000000000004</v>
      </c>
      <c r="D149" s="134">
        <v>13920.826500000025</v>
      </c>
      <c r="E149" s="95">
        <v>320019</v>
      </c>
      <c r="F149" s="28">
        <v>0.043</v>
      </c>
      <c r="G149" s="9">
        <v>7.046900902758898</v>
      </c>
      <c r="H149" s="15">
        <v>13162</v>
      </c>
      <c r="I149" s="15">
        <v>2255142</v>
      </c>
      <c r="J149" s="15">
        <v>2268304</v>
      </c>
    </row>
    <row r="150" spans="3:10" ht="15">
      <c r="C150" s="142"/>
      <c r="F150" s="130"/>
      <c r="G150" s="80"/>
      <c r="H150" s="15"/>
      <c r="I150" s="15"/>
      <c r="J150" s="15"/>
    </row>
    <row r="151" spans="1:10" ht="15">
      <c r="A151" s="135" t="s">
        <v>194</v>
      </c>
      <c r="B151" s="136">
        <v>1162500</v>
      </c>
      <c r="C151" s="137"/>
      <c r="D151" s="136">
        <v>52868.531102979614</v>
      </c>
      <c r="E151" s="136">
        <v>1215368.5311029796</v>
      </c>
      <c r="F151" s="137"/>
      <c r="G151" s="138"/>
      <c r="H151" s="139">
        <v>49987</v>
      </c>
      <c r="I151" s="139">
        <v>8072228</v>
      </c>
      <c r="J151" s="140">
        <v>8122215</v>
      </c>
    </row>
    <row r="152" spans="3:10" ht="15">
      <c r="C152" s="142"/>
      <c r="F152" s="130"/>
      <c r="G152" s="80"/>
      <c r="H152" s="15"/>
      <c r="I152" s="15"/>
      <c r="J152" s="15"/>
    </row>
    <row r="153" spans="1:7" ht="15.75">
      <c r="A153" s="8" t="s">
        <v>151</v>
      </c>
      <c r="G153" s="80"/>
    </row>
    <row r="154" spans="1:10" ht="15">
      <c r="A154" s="3" t="s">
        <v>313</v>
      </c>
      <c r="B154" s="2">
        <v>0</v>
      </c>
      <c r="C154" s="196">
        <v>0.0625</v>
      </c>
      <c r="D154" s="134">
        <v>0</v>
      </c>
      <c r="E154" s="95">
        <v>0</v>
      </c>
      <c r="F154" s="9">
        <v>0.0576</v>
      </c>
      <c r="G154" s="28">
        <v>7.187</v>
      </c>
      <c r="H154" s="15">
        <v>0</v>
      </c>
      <c r="I154" s="15">
        <v>0</v>
      </c>
      <c r="J154" s="15">
        <v>0</v>
      </c>
    </row>
    <row r="155" spans="1:10" ht="15">
      <c r="A155" s="3" t="s">
        <v>192</v>
      </c>
      <c r="B155" s="2">
        <v>0</v>
      </c>
      <c r="C155" s="141">
        <v>0.0625</v>
      </c>
      <c r="D155" s="134">
        <v>0</v>
      </c>
      <c r="E155" s="95">
        <v>0</v>
      </c>
      <c r="F155" s="28">
        <v>0.0576</v>
      </c>
      <c r="G155" s="9">
        <v>0</v>
      </c>
      <c r="H155" s="15">
        <v>0</v>
      </c>
      <c r="I155" s="15">
        <v>0</v>
      </c>
      <c r="J155" s="15">
        <v>0</v>
      </c>
    </row>
    <row r="156" spans="3:10" ht="15">
      <c r="C156" s="142"/>
      <c r="F156" s="130"/>
      <c r="G156" s="80"/>
      <c r="H156" s="15"/>
      <c r="I156" s="15"/>
      <c r="J156" s="15"/>
    </row>
    <row r="157" spans="1:10" ht="15">
      <c r="A157" s="135" t="s">
        <v>195</v>
      </c>
      <c r="B157" s="136">
        <v>0</v>
      </c>
      <c r="C157" s="137"/>
      <c r="D157" s="136">
        <v>0</v>
      </c>
      <c r="E157" s="136">
        <v>0</v>
      </c>
      <c r="F157" s="137"/>
      <c r="G157" s="138"/>
      <c r="H157" s="139">
        <v>0</v>
      </c>
      <c r="I157" s="139">
        <v>0</v>
      </c>
      <c r="J157" s="140">
        <v>0</v>
      </c>
    </row>
    <row r="158" ht="15">
      <c r="G158" s="80"/>
    </row>
    <row r="159" spans="1:7" ht="15.75">
      <c r="A159" s="8" t="s">
        <v>186</v>
      </c>
      <c r="G159" s="80"/>
    </row>
    <row r="160" spans="1:10" ht="15">
      <c r="A160" s="3" t="s">
        <v>187</v>
      </c>
      <c r="B160" s="2">
        <v>325500</v>
      </c>
      <c r="C160" s="196">
        <v>0.0332</v>
      </c>
      <c r="D160" s="134">
        <v>11177.699627637572</v>
      </c>
      <c r="E160" s="95">
        <v>336677.6996276376</v>
      </c>
      <c r="F160" s="9">
        <v>0.026599999999999995</v>
      </c>
      <c r="G160" s="28">
        <v>7.187</v>
      </c>
      <c r="H160" s="15">
        <v>8658</v>
      </c>
      <c r="I160" s="15">
        <v>2419703</v>
      </c>
      <c r="J160" s="15">
        <v>2428361</v>
      </c>
    </row>
    <row r="161" spans="1:10" ht="15">
      <c r="A161" s="3" t="s">
        <v>192</v>
      </c>
      <c r="B161" s="2">
        <v>0</v>
      </c>
      <c r="C161" s="141">
        <v>0.0332</v>
      </c>
      <c r="D161" s="134">
        <v>0</v>
      </c>
      <c r="E161" s="95">
        <v>0</v>
      </c>
      <c r="F161" s="28">
        <v>0.026599999999999995</v>
      </c>
      <c r="G161" s="9">
        <v>0</v>
      </c>
      <c r="H161" s="15">
        <v>0</v>
      </c>
      <c r="I161" s="15">
        <v>0</v>
      </c>
      <c r="J161" s="15">
        <v>0</v>
      </c>
    </row>
    <row r="162" spans="3:10" ht="15">
      <c r="C162" s="142"/>
      <c r="F162" s="130"/>
      <c r="G162" s="80"/>
      <c r="H162" s="15"/>
      <c r="I162" s="15"/>
      <c r="J162" s="15"/>
    </row>
    <row r="163" spans="1:10" ht="15">
      <c r="A163" s="135" t="s">
        <v>196</v>
      </c>
      <c r="B163" s="136">
        <v>325500</v>
      </c>
      <c r="C163" s="137"/>
      <c r="D163" s="136">
        <v>11177.699627637572</v>
      </c>
      <c r="E163" s="136">
        <v>336677.6996276376</v>
      </c>
      <c r="F163" s="137"/>
      <c r="G163" s="138"/>
      <c r="H163" s="139">
        <v>8658</v>
      </c>
      <c r="I163" s="139">
        <v>2419703</v>
      </c>
      <c r="J163" s="140">
        <v>2428361</v>
      </c>
    </row>
    <row r="164" spans="2:10" ht="15">
      <c r="B164" s="95"/>
      <c r="D164" s="95"/>
      <c r="E164" s="95"/>
      <c r="G164" s="80"/>
      <c r="H164" s="15"/>
      <c r="I164" s="15"/>
      <c r="J164" s="15"/>
    </row>
    <row r="165" spans="1:10" ht="15.75">
      <c r="A165" s="8" t="s">
        <v>159</v>
      </c>
      <c r="B165" s="95"/>
      <c r="D165" s="95"/>
      <c r="E165" s="95"/>
      <c r="G165" s="80"/>
      <c r="H165" s="15"/>
      <c r="I165" s="15"/>
      <c r="J165" s="15"/>
    </row>
    <row r="166" spans="1:10" ht="15">
      <c r="A166" s="3" t="s">
        <v>312</v>
      </c>
      <c r="B166" s="2">
        <v>62000</v>
      </c>
      <c r="C166" s="196">
        <v>0.0323</v>
      </c>
      <c r="D166" s="134">
        <v>2069.4430091970644</v>
      </c>
      <c r="E166" s="95">
        <v>64069.443009197064</v>
      </c>
      <c r="F166" s="9">
        <v>0.0546</v>
      </c>
      <c r="G166" s="80">
        <v>7.147</v>
      </c>
      <c r="H166" s="15">
        <v>3385</v>
      </c>
      <c r="I166" s="15">
        <v>457904</v>
      </c>
      <c r="J166" s="15">
        <v>461289</v>
      </c>
    </row>
    <row r="167" spans="1:10" ht="15">
      <c r="A167" s="3" t="s">
        <v>192</v>
      </c>
      <c r="B167" s="2">
        <v>0</v>
      </c>
      <c r="C167" s="141">
        <v>0.0323</v>
      </c>
      <c r="D167" s="134">
        <v>0</v>
      </c>
      <c r="E167" s="95">
        <v>0</v>
      </c>
      <c r="F167" s="28">
        <v>0.0546</v>
      </c>
      <c r="G167" s="9">
        <v>0</v>
      </c>
      <c r="H167" s="15">
        <v>0</v>
      </c>
      <c r="I167" s="15">
        <v>0</v>
      </c>
      <c r="J167" s="15">
        <v>0</v>
      </c>
    </row>
    <row r="168" spans="2:10" ht="15">
      <c r="B168" s="95"/>
      <c r="D168" s="95"/>
      <c r="E168" s="95"/>
      <c r="H168" s="15"/>
      <c r="I168" s="15"/>
      <c r="J168" s="15"/>
    </row>
    <row r="169" spans="1:10" ht="15">
      <c r="A169" s="135" t="s">
        <v>197</v>
      </c>
      <c r="B169" s="136">
        <v>62000</v>
      </c>
      <c r="C169" s="137"/>
      <c r="D169" s="136">
        <v>2069.4430091970644</v>
      </c>
      <c r="E169" s="136">
        <v>64069.443009197064</v>
      </c>
      <c r="F169" s="137"/>
      <c r="G169" s="137"/>
      <c r="H169" s="139">
        <v>3385</v>
      </c>
      <c r="I169" s="139">
        <v>457904</v>
      </c>
      <c r="J169" s="140">
        <v>461289</v>
      </c>
    </row>
    <row r="170" spans="1:10" ht="15">
      <c r="A170" s="13"/>
      <c r="B170" s="143"/>
      <c r="C170" s="13"/>
      <c r="D170" s="143"/>
      <c r="E170" s="143"/>
      <c r="F170" s="13"/>
      <c r="G170" s="13"/>
      <c r="H170" s="144"/>
      <c r="I170" s="144"/>
      <c r="J170" s="144"/>
    </row>
    <row r="171" spans="1:10" ht="15.75">
      <c r="A171" s="8" t="s">
        <v>301</v>
      </c>
      <c r="B171" s="143"/>
      <c r="C171" s="13"/>
      <c r="D171" s="143"/>
      <c r="E171" s="143"/>
      <c r="F171" s="13"/>
      <c r="G171" s="14"/>
      <c r="H171" s="144"/>
      <c r="I171" s="144"/>
      <c r="J171" s="144"/>
    </row>
    <row r="172" spans="1:10" ht="15">
      <c r="A172" s="3" t="s">
        <v>300</v>
      </c>
      <c r="E172" s="95">
        <v>0</v>
      </c>
      <c r="G172" s="9">
        <v>0</v>
      </c>
      <c r="J172" s="97">
        <v>0</v>
      </c>
    </row>
    <row r="173" spans="1:10" ht="15">
      <c r="A173" s="3" t="s">
        <v>296</v>
      </c>
      <c r="E173" s="95">
        <v>0</v>
      </c>
      <c r="G173" s="9">
        <v>0</v>
      </c>
      <c r="J173" s="96">
        <v>0</v>
      </c>
    </row>
    <row r="175" spans="1:10" ht="15.75" thickBot="1">
      <c r="A175" s="135" t="s">
        <v>152</v>
      </c>
      <c r="B175" s="146">
        <v>2513077</v>
      </c>
      <c r="C175" s="137"/>
      <c r="D175" s="146">
        <v>86603.32543461706</v>
      </c>
      <c r="E175" s="146">
        <v>2599680.3254346168</v>
      </c>
      <c r="F175" s="137"/>
      <c r="G175" s="137"/>
      <c r="H175" s="147">
        <v>77054</v>
      </c>
      <c r="I175" s="147">
        <v>18421976</v>
      </c>
      <c r="J175" s="148">
        <v>18499030</v>
      </c>
    </row>
    <row r="176" ht="15.75" thickTop="1">
      <c r="A176" s="13" t="s">
        <v>275</v>
      </c>
    </row>
  </sheetData>
  <mergeCells count="9">
    <mergeCell ref="A3:J3"/>
    <mergeCell ref="A4:J4"/>
    <mergeCell ref="A5:J5"/>
    <mergeCell ref="A65:J65"/>
    <mergeCell ref="A124:J124"/>
    <mergeCell ref="A66:J66"/>
    <mergeCell ref="A67:J67"/>
    <mergeCell ref="A122:J122"/>
    <mergeCell ref="A123:J123"/>
  </mergeCells>
  <printOptions horizontalCentered="1"/>
  <pageMargins left="0.75" right="0.75" top="1" bottom="1" header="0.5" footer="0.5"/>
  <pageSetup horizontalDpi="300" verticalDpi="300" orientation="portrait" scale="62" r:id="rId3"/>
  <rowBreaks count="2" manualBreakCount="2">
    <brk id="62" max="255" man="1"/>
    <brk id="11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H41"/>
  <sheetViews>
    <sheetView zoomScale="75" zoomScaleNormal="75" workbookViewId="0" topLeftCell="A4">
      <selection activeCell="A1" sqref="A1:IV16384"/>
    </sheetView>
  </sheetViews>
  <sheetFormatPr defaultColWidth="8.88671875" defaultRowHeight="15"/>
  <cols>
    <col min="1" max="1" width="32.99609375" style="3" customWidth="1"/>
    <col min="2" max="2" width="8.6640625" style="3" customWidth="1"/>
    <col min="3" max="3" width="11.6640625" style="3" customWidth="1"/>
    <col min="4" max="4" width="1.4375" style="3" customWidth="1"/>
    <col min="5" max="5" width="4.99609375" style="3" customWidth="1"/>
    <col min="6" max="6" width="1.33203125" style="3" customWidth="1"/>
    <col min="7" max="7" width="15.10546875" style="3" customWidth="1"/>
    <col min="8" max="8" width="9.3359375" style="3" bestFit="1" customWidth="1"/>
    <col min="9" max="16384" width="8.88671875" style="3" customWidth="1"/>
  </cols>
  <sheetData>
    <row r="1" spans="1:7" ht="15">
      <c r="A1" s="3" t="s">
        <v>393</v>
      </c>
      <c r="G1" s="3" t="s">
        <v>212</v>
      </c>
    </row>
    <row r="2" ht="15">
      <c r="G2" s="3" t="s">
        <v>369</v>
      </c>
    </row>
    <row r="3" spans="1:7" ht="15.75">
      <c r="A3" s="348" t="s">
        <v>48</v>
      </c>
      <c r="B3" s="348"/>
      <c r="C3" s="348"/>
      <c r="D3" s="348"/>
      <c r="E3" s="348"/>
      <c r="F3" s="348"/>
      <c r="G3" s="348"/>
    </row>
    <row r="4" spans="1:7" ht="15.75">
      <c r="A4" s="348" t="s">
        <v>232</v>
      </c>
      <c r="B4" s="348"/>
      <c r="C4" s="348"/>
      <c r="D4" s="348"/>
      <c r="E4" s="348"/>
      <c r="F4" s="348"/>
      <c r="G4" s="348"/>
    </row>
    <row r="5" spans="1:7" ht="15.75">
      <c r="A5" s="348" t="s">
        <v>412</v>
      </c>
      <c r="B5" s="348"/>
      <c r="C5" s="348"/>
      <c r="D5" s="348"/>
      <c r="E5" s="348"/>
      <c r="F5" s="348"/>
      <c r="G5" s="348"/>
    </row>
    <row r="6" ht="15"/>
    <row r="7" spans="3:5" ht="15">
      <c r="C7" s="27" t="s">
        <v>153</v>
      </c>
      <c r="E7" s="118"/>
    </row>
    <row r="8" spans="3:7" ht="15">
      <c r="C8" s="27" t="s">
        <v>155</v>
      </c>
      <c r="E8" s="118"/>
      <c r="G8" s="27" t="s">
        <v>154</v>
      </c>
    </row>
    <row r="9" spans="3:7" ht="15">
      <c r="C9" s="118" t="s">
        <v>156</v>
      </c>
      <c r="E9" s="118"/>
      <c r="G9" s="27" t="s">
        <v>153</v>
      </c>
    </row>
    <row r="10" spans="1:7" ht="15">
      <c r="A10" s="122" t="s">
        <v>164</v>
      </c>
      <c r="C10" s="122" t="s">
        <v>170</v>
      </c>
      <c r="E10" s="118"/>
      <c r="G10" s="122" t="s">
        <v>157</v>
      </c>
    </row>
    <row r="11" ht="15"/>
    <row r="12" ht="15" hidden="1"/>
    <row r="13" spans="1:7" ht="15.75" hidden="1">
      <c r="A13" s="8"/>
      <c r="G13" s="197"/>
    </row>
    <row r="14" spans="1:7" ht="15.75" hidden="1">
      <c r="A14" s="133"/>
      <c r="G14" s="197"/>
    </row>
    <row r="15" spans="3:7" ht="15" hidden="1">
      <c r="C15" s="4"/>
      <c r="E15" s="28"/>
      <c r="G15" s="200"/>
    </row>
    <row r="16" spans="3:7" ht="15" hidden="1">
      <c r="C16" s="4"/>
      <c r="E16" s="28"/>
      <c r="G16" s="206"/>
    </row>
    <row r="17" spans="3:7" ht="15">
      <c r="C17" s="4"/>
      <c r="E17" s="28"/>
      <c r="G17" s="206"/>
    </row>
    <row r="18" spans="1:7" ht="15.75">
      <c r="A18" s="133" t="s">
        <v>339</v>
      </c>
      <c r="C18" s="4"/>
      <c r="E18" s="28"/>
      <c r="G18" s="206"/>
    </row>
    <row r="19" spans="1:7" ht="15">
      <c r="A19" s="3" t="s">
        <v>340</v>
      </c>
      <c r="C19" s="4">
        <v>450000</v>
      </c>
      <c r="E19" s="28"/>
      <c r="G19" s="206">
        <v>5773500</v>
      </c>
    </row>
    <row r="20" spans="3:7" ht="15">
      <c r="C20" s="4"/>
      <c r="E20" s="28"/>
      <c r="G20" s="206"/>
    </row>
    <row r="21" spans="1:7" ht="15.75">
      <c r="A21" s="133" t="s">
        <v>361</v>
      </c>
      <c r="C21" s="4"/>
      <c r="E21" s="28"/>
      <c r="G21" s="206"/>
    </row>
    <row r="22" spans="1:7" ht="15">
      <c r="A22" s="3" t="s">
        <v>360</v>
      </c>
      <c r="C22" s="4">
        <v>126252</v>
      </c>
      <c r="E22" s="28"/>
      <c r="G22" s="200">
        <v>192408</v>
      </c>
    </row>
    <row r="23" spans="3:7" ht="15">
      <c r="C23" s="4"/>
      <c r="E23" s="28"/>
      <c r="G23" s="200"/>
    </row>
    <row r="24" spans="1:7" ht="15.75">
      <c r="A24" s="8" t="s">
        <v>331</v>
      </c>
      <c r="C24" s="4"/>
      <c r="E24" s="28"/>
      <c r="G24" s="206"/>
    </row>
    <row r="25" spans="1:7" ht="15.75">
      <c r="A25" s="133" t="s">
        <v>362</v>
      </c>
      <c r="C25" s="4"/>
      <c r="E25" s="28"/>
      <c r="G25" s="206"/>
    </row>
    <row r="26" spans="1:7" ht="15">
      <c r="A26" s="3" t="s">
        <v>363</v>
      </c>
      <c r="C26" s="4">
        <v>127452</v>
      </c>
      <c r="E26" s="28"/>
      <c r="G26" s="206">
        <v>669888</v>
      </c>
    </row>
    <row r="27" ht="15.75">
      <c r="A27" s="133"/>
    </row>
    <row r="28" spans="1:7" ht="15.75">
      <c r="A28" s="8" t="s">
        <v>158</v>
      </c>
      <c r="C28" s="4"/>
      <c r="E28" s="28"/>
      <c r="G28" s="206"/>
    </row>
    <row r="29" spans="1:7" ht="15">
      <c r="A29" s="3" t="s">
        <v>343</v>
      </c>
      <c r="C29" s="4">
        <v>229625</v>
      </c>
      <c r="E29" s="28"/>
      <c r="G29" s="206">
        <v>766948</v>
      </c>
    </row>
    <row r="30" spans="1:7" ht="15">
      <c r="A30" s="3" t="s">
        <v>332</v>
      </c>
      <c r="C30" s="4">
        <v>117900</v>
      </c>
      <c r="E30" s="28"/>
      <c r="G30" s="206">
        <v>393786</v>
      </c>
    </row>
    <row r="31" spans="1:7" ht="15">
      <c r="A31" s="3" t="s">
        <v>364</v>
      </c>
      <c r="C31" s="4">
        <v>50400</v>
      </c>
      <c r="E31" s="28"/>
      <c r="G31" s="206">
        <v>308347</v>
      </c>
    </row>
    <row r="32" spans="3:7" ht="15">
      <c r="C32" s="2"/>
      <c r="E32" s="9"/>
      <c r="G32" s="15"/>
    </row>
    <row r="33" spans="1:7" ht="15.75">
      <c r="A33" s="8" t="s">
        <v>282</v>
      </c>
      <c r="C33" s="4"/>
      <c r="E33" s="28"/>
      <c r="G33" s="206"/>
    </row>
    <row r="34" spans="1:7" ht="15">
      <c r="A34" s="33" t="s">
        <v>333</v>
      </c>
      <c r="C34" s="4">
        <v>0</v>
      </c>
      <c r="E34" s="28"/>
      <c r="G34" s="206">
        <v>0</v>
      </c>
    </row>
    <row r="35" spans="3:7" ht="15">
      <c r="C35" s="2"/>
      <c r="E35" s="9"/>
      <c r="G35" s="15"/>
    </row>
    <row r="36" spans="1:7" ht="15.75">
      <c r="A36" s="8" t="s">
        <v>334</v>
      </c>
      <c r="C36" s="4"/>
      <c r="E36" s="28"/>
      <c r="G36" s="206"/>
    </row>
    <row r="37" spans="1:7" ht="15">
      <c r="A37" s="33" t="s">
        <v>344</v>
      </c>
      <c r="C37" s="4">
        <v>252000</v>
      </c>
      <c r="E37" s="28"/>
      <c r="G37" s="206">
        <v>2103146</v>
      </c>
    </row>
    <row r="38" spans="3:7" ht="15">
      <c r="C38" s="2"/>
      <c r="E38" s="9"/>
      <c r="G38" s="298"/>
    </row>
    <row r="39" spans="3:7" ht="15.75" thickBot="1">
      <c r="C39" s="2"/>
      <c r="E39" s="9"/>
      <c r="G39" s="144"/>
    </row>
    <row r="40" spans="1:7" ht="15.75" thickBot="1">
      <c r="A40" s="3" t="s">
        <v>247</v>
      </c>
      <c r="G40" s="131">
        <v>10208023</v>
      </c>
    </row>
    <row r="41" ht="15.75" thickTop="1">
      <c r="H41" s="15"/>
    </row>
  </sheetData>
  <mergeCells count="3">
    <mergeCell ref="A3:G3"/>
    <mergeCell ref="A4:G4"/>
    <mergeCell ref="A5:G5"/>
  </mergeCells>
  <printOptions horizontalCentered="1"/>
  <pageMargins left="0.75" right="0.75" top="1" bottom="1" header="0.5" footer="0.5"/>
  <pageSetup horizontalDpi="300" verticalDpi="300" orientation="portrait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O71"/>
  <sheetViews>
    <sheetView zoomScale="70" zoomScaleNormal="70" workbookViewId="0" topLeftCell="A1">
      <selection activeCell="P1" sqref="P1:S16384"/>
    </sheetView>
  </sheetViews>
  <sheetFormatPr defaultColWidth="8.88671875" defaultRowHeight="15"/>
  <cols>
    <col min="1" max="1" width="21.6640625" style="3" customWidth="1"/>
    <col min="2" max="2" width="1.88671875" style="3" customWidth="1"/>
    <col min="3" max="4" width="10.3359375" style="3" bestFit="1" customWidth="1"/>
    <col min="5" max="5" width="8.4453125" style="3" customWidth="1"/>
    <col min="6" max="6" width="9.4453125" style="3" customWidth="1"/>
    <col min="7" max="7" width="8.21484375" style="3" customWidth="1"/>
    <col min="8" max="8" width="9.3359375" style="3" bestFit="1" customWidth="1"/>
    <col min="9" max="9" width="9.10546875" style="3" bestFit="1" customWidth="1"/>
    <col min="10" max="10" width="9.88671875" style="3" bestFit="1" customWidth="1"/>
    <col min="11" max="11" width="10.4453125" style="3" bestFit="1" customWidth="1"/>
    <col min="12" max="12" width="9.10546875" style="3" bestFit="1" customWidth="1"/>
    <col min="13" max="13" width="9.88671875" style="3" bestFit="1" customWidth="1"/>
    <col min="14" max="14" width="9.99609375" style="3" bestFit="1" customWidth="1"/>
    <col min="15" max="16384" width="8.88671875" style="3" customWidth="1"/>
  </cols>
  <sheetData>
    <row r="1" spans="1:14" ht="15">
      <c r="A1" s="3" t="s">
        <v>393</v>
      </c>
      <c r="N1" s="3" t="s">
        <v>212</v>
      </c>
    </row>
    <row r="2" ht="15">
      <c r="N2" s="3" t="s">
        <v>370</v>
      </c>
    </row>
    <row r="3" spans="1:14" ht="15.75">
      <c r="A3" s="348" t="s">
        <v>48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15.75">
      <c r="A4" s="348" t="s">
        <v>225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</row>
    <row r="5" spans="1:14" ht="15.75">
      <c r="A5" s="348" t="s">
        <v>412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</row>
    <row r="6" ht="15"/>
    <row r="7" ht="15"/>
    <row r="8" spans="1:12" ht="15.75">
      <c r="A8" s="121" t="s">
        <v>348</v>
      </c>
      <c r="C8" s="353" t="s">
        <v>176</v>
      </c>
      <c r="D8" s="353"/>
      <c r="E8" s="353" t="s">
        <v>233</v>
      </c>
      <c r="F8" s="353"/>
      <c r="G8" s="27" t="s">
        <v>168</v>
      </c>
      <c r="H8" s="353" t="s">
        <v>177</v>
      </c>
      <c r="I8" s="353"/>
      <c r="K8" s="353" t="s">
        <v>178</v>
      </c>
      <c r="L8" s="353"/>
    </row>
    <row r="9" spans="3:12" ht="15">
      <c r="C9" s="149" t="s">
        <v>179</v>
      </c>
      <c r="D9" s="149" t="s">
        <v>180</v>
      </c>
      <c r="E9" s="149" t="s">
        <v>179</v>
      </c>
      <c r="F9" s="149" t="s">
        <v>180</v>
      </c>
      <c r="G9" s="122" t="s">
        <v>169</v>
      </c>
      <c r="H9" s="149" t="s">
        <v>179</v>
      </c>
      <c r="I9" s="149" t="s">
        <v>180</v>
      </c>
      <c r="J9" s="27"/>
      <c r="K9" s="149" t="s">
        <v>179</v>
      </c>
      <c r="L9" s="149" t="s">
        <v>180</v>
      </c>
    </row>
    <row r="10" spans="1:14" ht="15">
      <c r="A10" s="27" t="s">
        <v>181</v>
      </c>
      <c r="C10" s="27"/>
      <c r="D10" s="27"/>
      <c r="E10" s="27"/>
      <c r="F10" s="27"/>
      <c r="J10" s="27" t="s">
        <v>168</v>
      </c>
      <c r="M10" s="27" t="s">
        <v>168</v>
      </c>
      <c r="N10" s="27" t="s">
        <v>175</v>
      </c>
    </row>
    <row r="11" spans="1:14" ht="15">
      <c r="A11" s="122" t="s">
        <v>164</v>
      </c>
      <c r="C11" s="122" t="s">
        <v>182</v>
      </c>
      <c r="D11" s="122" t="s">
        <v>182</v>
      </c>
      <c r="E11" s="122" t="s">
        <v>234</v>
      </c>
      <c r="F11" s="122" t="s">
        <v>234</v>
      </c>
      <c r="G11" s="122" t="s">
        <v>182</v>
      </c>
      <c r="H11" s="122" t="s">
        <v>182</v>
      </c>
      <c r="I11" s="122" t="s">
        <v>182</v>
      </c>
      <c r="J11" s="122" t="s">
        <v>169</v>
      </c>
      <c r="K11" s="99"/>
      <c r="L11" s="99"/>
      <c r="M11" s="122" t="s">
        <v>169</v>
      </c>
      <c r="N11" s="122" t="s">
        <v>183</v>
      </c>
    </row>
    <row r="12" ht="15.75" thickBot="1"/>
    <row r="13" ht="15.75" thickBot="1">
      <c r="A13" s="150" t="s">
        <v>390</v>
      </c>
    </row>
    <row r="14" ht="15"/>
    <row r="15" spans="1:14" ht="15">
      <c r="A15" s="151" t="s">
        <v>226</v>
      </c>
      <c r="C15" s="4">
        <v>1489705</v>
      </c>
      <c r="D15" s="4">
        <v>0</v>
      </c>
      <c r="E15" s="202">
        <v>0.0016</v>
      </c>
      <c r="F15" s="156">
        <v>0.0016</v>
      </c>
      <c r="G15" s="4">
        <v>0</v>
      </c>
      <c r="H15" s="9">
        <v>0.0153</v>
      </c>
      <c r="I15" s="9">
        <v>0.0153</v>
      </c>
      <c r="J15" s="80">
        <v>7.351999999999999</v>
      </c>
      <c r="K15" s="15">
        <v>22792</v>
      </c>
      <c r="L15" s="15">
        <v>0</v>
      </c>
      <c r="M15" s="103">
        <v>0</v>
      </c>
      <c r="N15" s="15">
        <v>22792</v>
      </c>
    </row>
    <row r="16" spans="5:14" ht="15">
      <c r="E16" s="95"/>
      <c r="F16" s="95"/>
      <c r="G16" s="152"/>
      <c r="H16" s="9"/>
      <c r="I16" s="9"/>
      <c r="J16" s="130"/>
      <c r="K16" s="15"/>
      <c r="L16" s="15"/>
      <c r="M16" s="15"/>
      <c r="N16" s="15"/>
    </row>
    <row r="17" spans="1:14" ht="15">
      <c r="A17" s="3" t="s">
        <v>227</v>
      </c>
      <c r="C17" s="4">
        <v>600470</v>
      </c>
      <c r="D17" s="4">
        <v>0</v>
      </c>
      <c r="E17" s="202">
        <v>0.0153</v>
      </c>
      <c r="F17" s="202">
        <v>0.0075</v>
      </c>
      <c r="G17" s="4">
        <v>0</v>
      </c>
      <c r="H17" s="9">
        <v>0.0385</v>
      </c>
      <c r="I17" s="9">
        <v>0.0385</v>
      </c>
      <c r="J17" s="80">
        <v>6.252</v>
      </c>
      <c r="K17" s="15">
        <v>23118</v>
      </c>
      <c r="L17" s="15">
        <v>0</v>
      </c>
      <c r="M17" s="15">
        <v>0</v>
      </c>
      <c r="N17" s="15">
        <v>23118</v>
      </c>
    </row>
    <row r="18" spans="7:10" ht="15.75" thickBot="1">
      <c r="G18" s="152"/>
      <c r="J18" s="80"/>
    </row>
    <row r="19" spans="1:15" ht="15.75" thickBot="1">
      <c r="A19" s="153" t="s">
        <v>148</v>
      </c>
      <c r="B19" s="154"/>
      <c r="C19" s="100">
        <v>2090175</v>
      </c>
      <c r="D19" s="100">
        <v>0</v>
      </c>
      <c r="E19" s="100"/>
      <c r="F19" s="100"/>
      <c r="G19" s="100">
        <v>0</v>
      </c>
      <c r="H19" s="154"/>
      <c r="I19" s="154"/>
      <c r="J19" s="154"/>
      <c r="K19" s="127">
        <v>45910</v>
      </c>
      <c r="L19" s="127">
        <v>0</v>
      </c>
      <c r="M19" s="127">
        <v>0</v>
      </c>
      <c r="N19" s="155">
        <v>45910</v>
      </c>
      <c r="O19" s="80"/>
    </row>
    <row r="20" ht="15.75" thickBot="1">
      <c r="G20" s="152"/>
    </row>
    <row r="21" spans="1:7" ht="15.75" thickBot="1">
      <c r="A21" s="150" t="s">
        <v>391</v>
      </c>
      <c r="G21" s="152"/>
    </row>
    <row r="22" ht="15">
      <c r="G22" s="152"/>
    </row>
    <row r="23" spans="1:14" ht="15">
      <c r="A23" s="151" t="s">
        <v>226</v>
      </c>
      <c r="C23" s="4">
        <v>744840</v>
      </c>
      <c r="D23" s="4">
        <v>0</v>
      </c>
      <c r="E23" s="156">
        <v>0.0016</v>
      </c>
      <c r="F23" s="156">
        <v>0.0016</v>
      </c>
      <c r="G23" s="4">
        <v>0</v>
      </c>
      <c r="H23" s="9">
        <v>0.0153</v>
      </c>
      <c r="I23" s="9">
        <v>0.0153</v>
      </c>
      <c r="J23" s="80">
        <v>7.443</v>
      </c>
      <c r="K23" s="15">
        <v>11396</v>
      </c>
      <c r="L23" s="15">
        <v>0</v>
      </c>
      <c r="M23" s="15">
        <v>0</v>
      </c>
      <c r="N23" s="15">
        <v>11396</v>
      </c>
    </row>
    <row r="24" spans="5:14" ht="15">
      <c r="E24" s="95"/>
      <c r="F24" s="95"/>
      <c r="G24" s="152"/>
      <c r="H24" s="9"/>
      <c r="I24" s="9"/>
      <c r="J24" s="80"/>
      <c r="K24" s="15"/>
      <c r="L24" s="15"/>
      <c r="M24" s="15"/>
      <c r="N24" s="15"/>
    </row>
    <row r="25" spans="1:14" ht="15">
      <c r="A25" s="3" t="s">
        <v>227</v>
      </c>
      <c r="C25" s="4">
        <v>600480</v>
      </c>
      <c r="D25" s="4">
        <v>0</v>
      </c>
      <c r="E25" s="156">
        <v>0.0153</v>
      </c>
      <c r="F25" s="156">
        <v>0.0075</v>
      </c>
      <c r="G25" s="4">
        <v>0</v>
      </c>
      <c r="H25" s="9">
        <v>0.0385</v>
      </c>
      <c r="I25" s="9">
        <v>0.0385</v>
      </c>
      <c r="J25" s="80">
        <v>6.343</v>
      </c>
      <c r="K25" s="15">
        <v>23118</v>
      </c>
      <c r="L25" s="15">
        <v>0</v>
      </c>
      <c r="M25" s="15">
        <v>0</v>
      </c>
      <c r="N25" s="15">
        <v>23118</v>
      </c>
    </row>
    <row r="26" spans="7:10" ht="15.75" thickBot="1">
      <c r="G26" s="152"/>
      <c r="J26" s="80"/>
    </row>
    <row r="27" spans="1:15" ht="15.75" thickBot="1">
      <c r="A27" s="153" t="s">
        <v>148</v>
      </c>
      <c r="B27" s="154"/>
      <c r="C27" s="100">
        <v>1345320</v>
      </c>
      <c r="D27" s="100">
        <v>0</v>
      </c>
      <c r="E27" s="100"/>
      <c r="F27" s="100"/>
      <c r="G27" s="100">
        <v>0</v>
      </c>
      <c r="H27" s="154"/>
      <c r="I27" s="154"/>
      <c r="J27" s="154"/>
      <c r="K27" s="127">
        <v>34514</v>
      </c>
      <c r="L27" s="127">
        <v>0</v>
      </c>
      <c r="M27" s="127">
        <v>0</v>
      </c>
      <c r="N27" s="155">
        <v>34514</v>
      </c>
      <c r="O27" s="80"/>
    </row>
    <row r="28" ht="15.75" thickBot="1">
      <c r="G28" s="152"/>
    </row>
    <row r="29" spans="1:7" ht="15.75" thickBot="1">
      <c r="A29" s="150" t="s">
        <v>392</v>
      </c>
      <c r="G29" s="152"/>
    </row>
    <row r="30" ht="15">
      <c r="G30" s="152"/>
    </row>
    <row r="31" spans="1:14" ht="15">
      <c r="A31" s="151" t="s">
        <v>226</v>
      </c>
      <c r="C31" s="4">
        <v>372434</v>
      </c>
      <c r="D31" s="4">
        <v>0</v>
      </c>
      <c r="E31" s="156">
        <v>0.0016</v>
      </c>
      <c r="F31" s="156">
        <v>0.0016</v>
      </c>
      <c r="G31" s="4">
        <v>0</v>
      </c>
      <c r="H31" s="9">
        <v>0.0153</v>
      </c>
      <c r="I31" s="9">
        <v>0.0153</v>
      </c>
      <c r="J31" s="80">
        <v>7.5969999999999995</v>
      </c>
      <c r="K31" s="15">
        <v>5698</v>
      </c>
      <c r="L31" s="15">
        <v>0</v>
      </c>
      <c r="M31" s="15">
        <v>0</v>
      </c>
      <c r="N31" s="15">
        <v>5698</v>
      </c>
    </row>
    <row r="32" spans="5:14" ht="15">
      <c r="E32" s="95"/>
      <c r="F32" s="95"/>
      <c r="G32" s="152"/>
      <c r="H32" s="9"/>
      <c r="I32" s="9"/>
      <c r="J32" s="80"/>
      <c r="K32" s="15"/>
      <c r="L32" s="15"/>
      <c r="M32" s="15"/>
      <c r="N32" s="15"/>
    </row>
    <row r="33" spans="1:14" ht="15">
      <c r="A33" s="3" t="s">
        <v>227</v>
      </c>
      <c r="C33" s="4">
        <v>600470</v>
      </c>
      <c r="D33" s="4">
        <v>0</v>
      </c>
      <c r="E33" s="156">
        <v>0.0153</v>
      </c>
      <c r="F33" s="156">
        <v>0.0075</v>
      </c>
      <c r="G33" s="4">
        <v>0</v>
      </c>
      <c r="H33" s="9">
        <v>0.0385</v>
      </c>
      <c r="I33" s="9">
        <v>0.0385</v>
      </c>
      <c r="J33" s="80">
        <v>6.497</v>
      </c>
      <c r="K33" s="15">
        <v>23118</v>
      </c>
      <c r="L33" s="15">
        <v>0</v>
      </c>
      <c r="M33" s="15">
        <v>0</v>
      </c>
      <c r="N33" s="15">
        <v>23118</v>
      </c>
    </row>
    <row r="34" spans="7:10" ht="15.75" thickBot="1">
      <c r="G34" s="152"/>
      <c r="J34" s="80"/>
    </row>
    <row r="35" spans="1:15" ht="15.75" thickBot="1">
      <c r="A35" s="153" t="s">
        <v>148</v>
      </c>
      <c r="B35" s="154"/>
      <c r="C35" s="100">
        <v>972904</v>
      </c>
      <c r="D35" s="100">
        <v>0</v>
      </c>
      <c r="E35" s="100"/>
      <c r="F35" s="100"/>
      <c r="G35" s="100">
        <v>0</v>
      </c>
      <c r="H35" s="154"/>
      <c r="I35" s="154"/>
      <c r="J35" s="154"/>
      <c r="K35" s="127">
        <v>28816</v>
      </c>
      <c r="L35" s="127">
        <v>0</v>
      </c>
      <c r="M35" s="127">
        <v>0</v>
      </c>
      <c r="N35" s="155">
        <v>28816</v>
      </c>
      <c r="O35" s="80"/>
    </row>
    <row r="36" ht="15">
      <c r="G36" s="152"/>
    </row>
    <row r="37" ht="15.75" thickBot="1">
      <c r="G37" s="152"/>
    </row>
    <row r="38" spans="1:14" ht="16.5" thickBot="1">
      <c r="A38" s="133"/>
      <c r="C38" s="152"/>
      <c r="D38" s="152"/>
      <c r="E38" s="152"/>
      <c r="F38" s="152"/>
      <c r="G38" s="133"/>
      <c r="J38" s="194" t="s">
        <v>349</v>
      </c>
      <c r="K38" s="126">
        <v>109240</v>
      </c>
      <c r="L38" s="128">
        <v>0</v>
      </c>
      <c r="M38" s="128">
        <v>0</v>
      </c>
      <c r="N38" s="129">
        <v>109240</v>
      </c>
    </row>
    <row r="39" ht="15.75" thickTop="1">
      <c r="G39" s="152"/>
    </row>
    <row r="40" ht="15">
      <c r="G40" s="152">
        <v>0</v>
      </c>
    </row>
    <row r="41" spans="1:11" ht="15.75">
      <c r="A41" s="121" t="s">
        <v>351</v>
      </c>
      <c r="C41" s="27" t="s">
        <v>165</v>
      </c>
      <c r="D41" s="27"/>
      <c r="E41" s="27" t="s">
        <v>168</v>
      </c>
      <c r="F41" s="27" t="s">
        <v>171</v>
      </c>
      <c r="G41" s="27" t="s">
        <v>172</v>
      </c>
      <c r="H41" s="27" t="s">
        <v>173</v>
      </c>
      <c r="I41" s="27" t="s">
        <v>172</v>
      </c>
      <c r="J41" s="27" t="s">
        <v>168</v>
      </c>
      <c r="K41" s="27" t="s">
        <v>175</v>
      </c>
    </row>
    <row r="42" spans="1:11" ht="15">
      <c r="A42" s="27"/>
      <c r="C42" s="27" t="s">
        <v>166</v>
      </c>
      <c r="D42" s="27" t="s">
        <v>168</v>
      </c>
      <c r="E42" s="27" t="s">
        <v>169</v>
      </c>
      <c r="F42" s="27" t="s">
        <v>166</v>
      </c>
      <c r="G42" s="27" t="s">
        <v>162</v>
      </c>
      <c r="H42" s="27" t="s">
        <v>236</v>
      </c>
      <c r="I42" s="27" t="s">
        <v>174</v>
      </c>
      <c r="J42" s="27" t="s">
        <v>169</v>
      </c>
      <c r="K42" s="27" t="s">
        <v>174</v>
      </c>
    </row>
    <row r="43" spans="1:11" ht="15">
      <c r="A43" s="27" t="s">
        <v>181</v>
      </c>
      <c r="C43" s="27" t="s">
        <v>167</v>
      </c>
      <c r="D43" s="27" t="s">
        <v>142</v>
      </c>
      <c r="E43" s="27" t="s">
        <v>167</v>
      </c>
      <c r="F43" s="27" t="s">
        <v>167</v>
      </c>
      <c r="G43" s="27" t="s">
        <v>170</v>
      </c>
      <c r="H43" s="27" t="s">
        <v>170</v>
      </c>
      <c r="I43" s="27" t="s">
        <v>32</v>
      </c>
      <c r="J43" s="27" t="s">
        <v>32</v>
      </c>
      <c r="K43" s="27" t="s">
        <v>143</v>
      </c>
    </row>
    <row r="44" spans="1:11" ht="15">
      <c r="A44" s="122" t="s">
        <v>164</v>
      </c>
      <c r="C44" s="122"/>
      <c r="D44" s="122"/>
      <c r="E44" s="122"/>
      <c r="F44" s="122" t="s">
        <v>144</v>
      </c>
      <c r="G44" s="122"/>
      <c r="H44" s="122"/>
      <c r="I44" s="122" t="s">
        <v>145</v>
      </c>
      <c r="J44" s="122" t="s">
        <v>146</v>
      </c>
      <c r="K44" s="122" t="s">
        <v>147</v>
      </c>
    </row>
    <row r="45" spans="3:11" ht="15.75" thickBot="1">
      <c r="C45" s="27" t="s">
        <v>133</v>
      </c>
      <c r="D45" s="27" t="s">
        <v>134</v>
      </c>
      <c r="E45" s="27" t="s">
        <v>135</v>
      </c>
      <c r="F45" s="27" t="s">
        <v>136</v>
      </c>
      <c r="G45" s="27" t="s">
        <v>137</v>
      </c>
      <c r="H45" s="27" t="s">
        <v>138</v>
      </c>
      <c r="I45" s="27" t="s">
        <v>139</v>
      </c>
      <c r="J45" s="27" t="s">
        <v>140</v>
      </c>
      <c r="K45" s="27" t="s">
        <v>141</v>
      </c>
    </row>
    <row r="46" ht="15.75" thickBot="1">
      <c r="A46" s="150" t="s">
        <v>390</v>
      </c>
    </row>
    <row r="47" ht="15">
      <c r="A47" s="13"/>
    </row>
    <row r="48" spans="1:11" ht="15">
      <c r="A48" s="151" t="s">
        <v>228</v>
      </c>
      <c r="C48" s="134">
        <v>1489705</v>
      </c>
      <c r="D48" s="196">
        <v>0.02083</v>
      </c>
      <c r="E48" s="2">
        <v>0</v>
      </c>
      <c r="F48" s="95">
        <v>1521395.6718445213</v>
      </c>
      <c r="G48" s="9">
        <v>0.0154</v>
      </c>
      <c r="H48" s="28">
        <v>7.351999999999999</v>
      </c>
      <c r="I48" s="15">
        <v>22941</v>
      </c>
      <c r="J48" s="15">
        <v>0</v>
      </c>
      <c r="K48" s="15">
        <v>22941</v>
      </c>
    </row>
    <row r="49" ht="15">
      <c r="H49" s="33"/>
    </row>
    <row r="50" spans="1:11" ht="15">
      <c r="A50" s="3" t="s">
        <v>235</v>
      </c>
      <c r="C50" s="134">
        <v>600470</v>
      </c>
      <c r="D50" s="196">
        <v>0.0142</v>
      </c>
      <c r="E50" s="2">
        <v>0</v>
      </c>
      <c r="F50" s="95">
        <v>609119.4968553459</v>
      </c>
      <c r="G50" s="9">
        <v>0.0033</v>
      </c>
      <c r="H50" s="28">
        <v>6.252</v>
      </c>
      <c r="I50" s="15">
        <v>1982</v>
      </c>
      <c r="J50" s="15">
        <v>0</v>
      </c>
      <c r="K50" s="15">
        <v>1982</v>
      </c>
    </row>
    <row r="51" ht="15.75" thickBot="1"/>
    <row r="52" spans="1:11" ht="15.75" thickBot="1">
      <c r="A52" s="153" t="s">
        <v>148</v>
      </c>
      <c r="B52" s="154"/>
      <c r="C52" s="100">
        <v>2090175</v>
      </c>
      <c r="D52" s="100"/>
      <c r="E52" s="100"/>
      <c r="F52" s="100"/>
      <c r="G52" s="100"/>
      <c r="H52" s="154"/>
      <c r="I52" s="154"/>
      <c r="J52" s="154"/>
      <c r="K52" s="155">
        <v>24923</v>
      </c>
    </row>
    <row r="53" ht="15.75" thickBot="1"/>
    <row r="54" ht="15.75" thickBot="1">
      <c r="A54" s="150" t="s">
        <v>391</v>
      </c>
    </row>
    <row r="56" spans="1:11" ht="15">
      <c r="A56" s="151" t="s">
        <v>228</v>
      </c>
      <c r="C56" s="134">
        <v>744840</v>
      </c>
      <c r="D56" s="141">
        <v>0.02083</v>
      </c>
      <c r="E56" s="2">
        <v>0</v>
      </c>
      <c r="F56" s="95">
        <v>760685.0700082723</v>
      </c>
      <c r="G56" s="28">
        <v>0.0154</v>
      </c>
      <c r="H56" s="28">
        <v>7.443</v>
      </c>
      <c r="I56" s="15">
        <v>11471</v>
      </c>
      <c r="J56" s="15">
        <v>0</v>
      </c>
      <c r="K56" s="15">
        <v>11471</v>
      </c>
    </row>
    <row r="57" ht="15">
      <c r="H57" s="33"/>
    </row>
    <row r="58" spans="1:11" ht="15">
      <c r="A58" s="3" t="s">
        <v>235</v>
      </c>
      <c r="C58" s="134">
        <v>600480</v>
      </c>
      <c r="D58" s="141">
        <v>0.0142</v>
      </c>
      <c r="E58" s="2">
        <v>0</v>
      </c>
      <c r="F58" s="95">
        <v>609129.6409007913</v>
      </c>
      <c r="G58" s="28">
        <v>0.0033</v>
      </c>
      <c r="H58" s="28">
        <v>6.343</v>
      </c>
      <c r="I58" s="15">
        <v>1982</v>
      </c>
      <c r="J58" s="15">
        <v>0</v>
      </c>
      <c r="K58" s="15">
        <v>1982</v>
      </c>
    </row>
    <row r="59" ht="15.75" thickBot="1"/>
    <row r="60" spans="1:11" ht="15.75" thickBot="1">
      <c r="A60" s="153" t="s">
        <v>148</v>
      </c>
      <c r="B60" s="154"/>
      <c r="C60" s="100">
        <v>1345320</v>
      </c>
      <c r="D60" s="100"/>
      <c r="E60" s="100"/>
      <c r="F60" s="100"/>
      <c r="G60" s="100"/>
      <c r="H60" s="154"/>
      <c r="I60" s="154"/>
      <c r="J60" s="154"/>
      <c r="K60" s="155">
        <v>13453</v>
      </c>
    </row>
    <row r="61" ht="15.75" thickBot="1"/>
    <row r="62" ht="15.75" thickBot="1">
      <c r="A62" s="150" t="s">
        <v>392</v>
      </c>
    </row>
    <row r="64" spans="1:11" ht="15">
      <c r="A64" s="151" t="s">
        <v>228</v>
      </c>
      <c r="C64" s="134">
        <v>372434</v>
      </c>
      <c r="D64" s="141">
        <v>0.02083</v>
      </c>
      <c r="E64" s="2">
        <v>0</v>
      </c>
      <c r="F64" s="95">
        <v>380356.83282780315</v>
      </c>
      <c r="G64" s="28">
        <v>0.0154</v>
      </c>
      <c r="H64" s="28">
        <v>7.5969999999999995</v>
      </c>
      <c r="I64" s="15">
        <v>5735</v>
      </c>
      <c r="J64" s="15">
        <v>0</v>
      </c>
      <c r="K64" s="15">
        <v>5735</v>
      </c>
    </row>
    <row r="65" spans="4:8" ht="15">
      <c r="D65" s="33"/>
      <c r="H65" s="33"/>
    </row>
    <row r="66" spans="1:11" ht="15">
      <c r="A66" s="3" t="s">
        <v>235</v>
      </c>
      <c r="C66" s="134">
        <v>600470</v>
      </c>
      <c r="D66" s="141">
        <v>0.0142</v>
      </c>
      <c r="E66" s="2">
        <v>0</v>
      </c>
      <c r="F66" s="95">
        <v>609119.4968553459</v>
      </c>
      <c r="G66" s="28">
        <v>0.0033</v>
      </c>
      <c r="H66" s="28">
        <v>6.497</v>
      </c>
      <c r="I66" s="15">
        <v>1982</v>
      </c>
      <c r="J66" s="15">
        <v>0</v>
      </c>
      <c r="K66" s="15">
        <v>1982</v>
      </c>
    </row>
    <row r="67" ht="15.75" thickBot="1"/>
    <row r="68" spans="1:11" ht="15.75" thickBot="1">
      <c r="A68" s="153" t="s">
        <v>148</v>
      </c>
      <c r="B68" s="154"/>
      <c r="C68" s="100">
        <v>972904</v>
      </c>
      <c r="D68" s="100"/>
      <c r="E68" s="100"/>
      <c r="F68" s="100"/>
      <c r="G68" s="100"/>
      <c r="H68" s="154"/>
      <c r="I68" s="154"/>
      <c r="J68" s="154"/>
      <c r="K68" s="155">
        <v>7717</v>
      </c>
    </row>
    <row r="70" ht="15.75" thickBot="1"/>
    <row r="71" spans="10:11" ht="16.5" thickBot="1">
      <c r="J71" s="194" t="s">
        <v>350</v>
      </c>
      <c r="K71" s="131">
        <v>46093</v>
      </c>
    </row>
    <row r="72" ht="15.75" thickTop="1"/>
  </sheetData>
  <mergeCells count="7">
    <mergeCell ref="E8:F8"/>
    <mergeCell ref="A3:N3"/>
    <mergeCell ref="A4:N4"/>
    <mergeCell ref="C8:D8"/>
    <mergeCell ref="H8:I8"/>
    <mergeCell ref="K8:L8"/>
    <mergeCell ref="A5:N5"/>
  </mergeCells>
  <printOptions horizontalCentered="1"/>
  <pageMargins left="0.75" right="0.75" top="1" bottom="1" header="0.5" footer="0.5"/>
  <pageSetup fitToHeight="1" fitToWidth="1" horizontalDpi="300" verticalDpi="300" orientation="portrait" scale="5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K44"/>
  <sheetViews>
    <sheetView zoomScale="75" zoomScaleNormal="75" workbookViewId="0" topLeftCell="A1">
      <selection activeCell="N25" sqref="N25:N26"/>
    </sheetView>
  </sheetViews>
  <sheetFormatPr defaultColWidth="8.88671875" defaultRowHeight="15"/>
  <cols>
    <col min="1" max="1" width="31.99609375" style="3" customWidth="1"/>
    <col min="2" max="2" width="11.21484375" style="3" customWidth="1"/>
    <col min="3" max="3" width="10.77734375" style="3" bestFit="1" customWidth="1"/>
    <col min="4" max="4" width="5.10546875" style="3" customWidth="1"/>
    <col min="5" max="5" width="5.6640625" style="3" hidden="1" customWidth="1"/>
    <col min="6" max="6" width="5.21484375" style="3" hidden="1" customWidth="1"/>
    <col min="7" max="7" width="11.77734375" style="3" bestFit="1" customWidth="1"/>
    <col min="8" max="10" width="8.88671875" style="3" customWidth="1"/>
    <col min="11" max="11" width="11.77734375" style="3" bestFit="1" customWidth="1"/>
    <col min="12" max="16384" width="8.88671875" style="3" customWidth="1"/>
  </cols>
  <sheetData>
    <row r="1" spans="1:7" ht="15">
      <c r="A1" s="3" t="s">
        <v>393</v>
      </c>
      <c r="G1" s="3" t="s">
        <v>212</v>
      </c>
    </row>
    <row r="2" ht="15">
      <c r="G2" s="3" t="s">
        <v>371</v>
      </c>
    </row>
    <row r="3" spans="1:7" ht="15.75">
      <c r="A3" s="348" t="s">
        <v>229</v>
      </c>
      <c r="B3" s="348"/>
      <c r="C3" s="348"/>
      <c r="D3" s="348"/>
      <c r="E3" s="348"/>
      <c r="F3" s="348"/>
      <c r="G3" s="348"/>
    </row>
    <row r="4" spans="1:7" ht="15.75">
      <c r="A4" s="348" t="s">
        <v>248</v>
      </c>
      <c r="B4" s="348"/>
      <c r="C4" s="348"/>
      <c r="D4" s="348"/>
      <c r="E4" s="348"/>
      <c r="F4" s="348"/>
      <c r="G4" s="348"/>
    </row>
    <row r="5" spans="1:7" ht="15.75">
      <c r="A5" s="348" t="s">
        <v>412</v>
      </c>
      <c r="B5" s="348"/>
      <c r="C5" s="348"/>
      <c r="D5" s="348"/>
      <c r="E5" s="348"/>
      <c r="F5" s="348"/>
      <c r="G5" s="348"/>
    </row>
    <row r="6" ht="15"/>
    <row r="7" ht="15">
      <c r="C7" s="27" t="s">
        <v>153</v>
      </c>
    </row>
    <row r="8" spans="3:7" ht="15">
      <c r="C8" s="27" t="s">
        <v>184</v>
      </c>
      <c r="E8" s="118"/>
      <c r="G8" s="27"/>
    </row>
    <row r="9" spans="3:7" ht="15">
      <c r="C9" s="27" t="s">
        <v>161</v>
      </c>
      <c r="E9" s="118"/>
      <c r="G9" s="27" t="s">
        <v>154</v>
      </c>
    </row>
    <row r="10" spans="3:7" ht="15">
      <c r="C10" s="118" t="s">
        <v>156</v>
      </c>
      <c r="D10" s="13"/>
      <c r="E10" s="118"/>
      <c r="G10" s="27" t="s">
        <v>153</v>
      </c>
    </row>
    <row r="11" spans="1:7" ht="15">
      <c r="A11" s="122" t="s">
        <v>164</v>
      </c>
      <c r="C11" s="122" t="s">
        <v>170</v>
      </c>
      <c r="E11" s="118"/>
      <c r="G11" s="122" t="s">
        <v>185</v>
      </c>
    </row>
    <row r="12" ht="15">
      <c r="E12" s="13"/>
    </row>
    <row r="13" spans="1:5" ht="15.75">
      <c r="A13" s="133" t="s">
        <v>149</v>
      </c>
      <c r="E13" s="13"/>
    </row>
    <row r="14" spans="1:7" ht="15.75">
      <c r="A14" s="133" t="s">
        <v>337</v>
      </c>
      <c r="G14" s="197"/>
    </row>
    <row r="15" spans="1:7" ht="15">
      <c r="A15" s="3" t="s">
        <v>338</v>
      </c>
      <c r="C15" s="4">
        <v>230400</v>
      </c>
      <c r="E15" s="28"/>
      <c r="G15" s="200">
        <v>898560</v>
      </c>
    </row>
    <row r="16" spans="1:7" ht="15">
      <c r="A16" s="3" t="s">
        <v>330</v>
      </c>
      <c r="C16" s="4">
        <v>150150</v>
      </c>
      <c r="E16" s="28"/>
      <c r="G16" s="206">
        <v>585585</v>
      </c>
    </row>
    <row r="17" ht="15">
      <c r="E17" s="13"/>
    </row>
    <row r="18" ht="15">
      <c r="E18" s="13"/>
    </row>
    <row r="19" ht="15.75">
      <c r="A19" s="8" t="s">
        <v>163</v>
      </c>
    </row>
    <row r="20" ht="15.75">
      <c r="A20" s="133" t="s">
        <v>329</v>
      </c>
    </row>
    <row r="21" spans="1:7" ht="15">
      <c r="A21" s="3" t="s">
        <v>345</v>
      </c>
      <c r="C21" s="4">
        <v>2400000</v>
      </c>
      <c r="E21" s="28"/>
      <c r="G21" s="200">
        <v>3600000</v>
      </c>
    </row>
    <row r="22" spans="1:7" ht="15">
      <c r="A22" s="3" t="s">
        <v>188</v>
      </c>
      <c r="C22" s="4">
        <v>7648000</v>
      </c>
      <c r="E22" s="9"/>
      <c r="G22" s="200">
        <v>2643149</v>
      </c>
    </row>
    <row r="23" spans="3:7" ht="15">
      <c r="C23" s="4"/>
      <c r="E23" s="9"/>
      <c r="G23" s="200"/>
    </row>
    <row r="24" ht="15.75">
      <c r="A24" s="133" t="s">
        <v>346</v>
      </c>
    </row>
    <row r="25" spans="1:7" ht="15">
      <c r="A25" s="3" t="s">
        <v>336</v>
      </c>
      <c r="C25" s="4">
        <v>1200000</v>
      </c>
      <c r="E25" s="28"/>
      <c r="G25" s="200">
        <v>6925200</v>
      </c>
    </row>
    <row r="26" spans="1:7" ht="15">
      <c r="A26" s="3" t="s">
        <v>335</v>
      </c>
      <c r="C26" s="4">
        <v>600000</v>
      </c>
      <c r="E26" s="28"/>
      <c r="G26" s="200">
        <v>3462600</v>
      </c>
    </row>
    <row r="27" spans="3:7" ht="15">
      <c r="C27" s="4"/>
      <c r="E27" s="9"/>
      <c r="G27" s="200"/>
    </row>
    <row r="28" ht="15.75">
      <c r="A28" s="8" t="s">
        <v>149</v>
      </c>
    </row>
    <row r="29" ht="15.75">
      <c r="A29" s="133" t="s">
        <v>341</v>
      </c>
    </row>
    <row r="30" spans="1:7" ht="15">
      <c r="A30" s="3" t="s">
        <v>342</v>
      </c>
      <c r="C30" s="4">
        <v>560448</v>
      </c>
      <c r="E30" s="28"/>
      <c r="G30" s="200">
        <v>1664530</v>
      </c>
    </row>
    <row r="31" spans="1:7" ht="15">
      <c r="A31" s="3" t="s">
        <v>188</v>
      </c>
      <c r="C31" s="4">
        <v>4203360</v>
      </c>
      <c r="E31" s="28"/>
      <c r="G31" s="200">
        <v>1784747</v>
      </c>
    </row>
    <row r="32" spans="1:7" ht="15.75">
      <c r="A32" s="8"/>
      <c r="G32" s="99"/>
    </row>
    <row r="33" spans="1:8" ht="15">
      <c r="A33" s="3" t="s">
        <v>250</v>
      </c>
      <c r="C33" s="4"/>
      <c r="E33" s="9"/>
      <c r="G33" s="144">
        <v>21564371</v>
      </c>
      <c r="H33" s="13"/>
    </row>
    <row r="35" spans="1:7" ht="15" hidden="1">
      <c r="A35" s="3" t="s">
        <v>309</v>
      </c>
      <c r="G35" s="298">
        <v>0</v>
      </c>
    </row>
    <row r="36" ht="15" hidden="1">
      <c r="G36" s="206"/>
    </row>
    <row r="37" spans="1:7" ht="15">
      <c r="A37" s="3" t="s">
        <v>354</v>
      </c>
      <c r="G37" s="206">
        <v>-1500000</v>
      </c>
    </row>
    <row r="38" ht="15.75" thickBot="1"/>
    <row r="39" spans="1:7" ht="15.75" thickBot="1">
      <c r="A39" s="3" t="s">
        <v>310</v>
      </c>
      <c r="G39" s="131">
        <v>20064371</v>
      </c>
    </row>
    <row r="40" ht="15.75" thickTop="1">
      <c r="K40" s="15"/>
    </row>
    <row r="44" spans="7:11" ht="15">
      <c r="G44" s="15"/>
      <c r="K44" s="15"/>
    </row>
  </sheetData>
  <mergeCells count="3">
    <mergeCell ref="A3:G3"/>
    <mergeCell ref="A5:G5"/>
    <mergeCell ref="A4:G4"/>
  </mergeCells>
  <printOptions horizontalCentered="1"/>
  <pageMargins left="0.75" right="0.75" top="1" bottom="1" header="0.5" footer="0.5"/>
  <pageSetup horizontalDpi="300" verticalDpi="300" orientation="portrait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41"/>
  <sheetViews>
    <sheetView zoomScale="70" zoomScaleNormal="70" workbookViewId="0" topLeftCell="A1">
      <selection activeCell="A7" sqref="A1:IV16384"/>
    </sheetView>
  </sheetViews>
  <sheetFormatPr defaultColWidth="8.88671875" defaultRowHeight="15"/>
  <cols>
    <col min="1" max="1" width="15.88671875" style="3" customWidth="1"/>
    <col min="2" max="2" width="2.21484375" style="3" customWidth="1"/>
    <col min="3" max="3" width="10.99609375" style="3" bestFit="1" customWidth="1"/>
    <col min="4" max="4" width="13.77734375" style="3" bestFit="1" customWidth="1"/>
    <col min="5" max="5" width="9.4453125" style="3" customWidth="1"/>
    <col min="6" max="6" width="2.21484375" style="3" customWidth="1"/>
    <col min="7" max="7" width="11.77734375" style="3" customWidth="1"/>
    <col min="8" max="8" width="14.88671875" style="3" bestFit="1" customWidth="1"/>
    <col min="9" max="9" width="11.3359375" style="3" bestFit="1" customWidth="1"/>
    <col min="10" max="10" width="11.10546875" style="3" customWidth="1"/>
    <col min="11" max="11" width="12.21484375" style="3" customWidth="1"/>
    <col min="12" max="12" width="2.10546875" style="3" customWidth="1"/>
    <col min="13" max="13" width="10.77734375" style="3" bestFit="1" customWidth="1"/>
    <col min="14" max="14" width="15.77734375" style="3" customWidth="1"/>
    <col min="15" max="15" width="10.99609375" style="3" bestFit="1" customWidth="1"/>
    <col min="16" max="16" width="1.99609375" style="3" customWidth="1"/>
    <col min="17" max="17" width="9.3359375" style="3" customWidth="1"/>
    <col min="18" max="18" width="2.5546875" style="3" customWidth="1"/>
    <col min="19" max="19" width="10.10546875" style="3" bestFit="1" customWidth="1"/>
    <col min="20" max="20" width="1.99609375" style="3" customWidth="1"/>
    <col min="21" max="16384" width="8.88671875" style="3" customWidth="1"/>
  </cols>
  <sheetData>
    <row r="1" spans="1:15" ht="15">
      <c r="A1" s="3" t="s">
        <v>393</v>
      </c>
      <c r="O1" s="3" t="s">
        <v>212</v>
      </c>
    </row>
    <row r="2" ht="15">
      <c r="O2" s="3" t="s">
        <v>372</v>
      </c>
    </row>
    <row r="3" spans="1:17" ht="15.75">
      <c r="A3" s="348" t="s">
        <v>48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Q3" s="9"/>
    </row>
    <row r="4" spans="1:15" ht="15.75">
      <c r="A4" s="348" t="s">
        <v>191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</row>
    <row r="5" spans="1:15" ht="15.75">
      <c r="A5" s="348" t="s">
        <v>412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</row>
    <row r="6" ht="15"/>
    <row r="7" ht="15"/>
    <row r="8" spans="3:15" ht="15.75">
      <c r="C8" s="354" t="s">
        <v>207</v>
      </c>
      <c r="D8" s="354"/>
      <c r="E8" s="354"/>
      <c r="G8" s="354" t="s">
        <v>206</v>
      </c>
      <c r="H8" s="354"/>
      <c r="I8" s="354"/>
      <c r="J8" s="354"/>
      <c r="K8" s="354"/>
      <c r="M8" s="354" t="s">
        <v>210</v>
      </c>
      <c r="N8" s="354"/>
      <c r="O8" s="354"/>
    </row>
    <row r="9" spans="7:11" ht="15">
      <c r="G9" s="118"/>
      <c r="H9" s="118"/>
      <c r="I9" s="118"/>
      <c r="J9" s="118"/>
      <c r="K9" s="118"/>
    </row>
    <row r="10" spans="1:15" ht="15">
      <c r="A10" s="27" t="s">
        <v>189</v>
      </c>
      <c r="E10" s="118"/>
      <c r="G10" s="27"/>
      <c r="H10" s="27"/>
      <c r="I10" s="118"/>
      <c r="J10" s="118" t="s">
        <v>303</v>
      </c>
      <c r="K10" s="118" t="s">
        <v>208</v>
      </c>
      <c r="O10" s="118"/>
    </row>
    <row r="11" spans="1:15" ht="15">
      <c r="A11" s="122" t="s">
        <v>190</v>
      </c>
      <c r="C11" s="122" t="s">
        <v>182</v>
      </c>
      <c r="D11" s="122" t="s">
        <v>3</v>
      </c>
      <c r="E11" s="122" t="s">
        <v>213</v>
      </c>
      <c r="G11" s="122" t="s">
        <v>179</v>
      </c>
      <c r="H11" s="122" t="s">
        <v>180</v>
      </c>
      <c r="I11" s="122" t="s">
        <v>230</v>
      </c>
      <c r="J11" s="122" t="s">
        <v>304</v>
      </c>
      <c r="K11" s="122" t="s">
        <v>209</v>
      </c>
      <c r="M11" s="122" t="s">
        <v>182</v>
      </c>
      <c r="N11" s="122" t="s">
        <v>3</v>
      </c>
      <c r="O11" s="122" t="s">
        <v>213</v>
      </c>
    </row>
    <row r="12" spans="1:15" ht="15">
      <c r="A12" s="118"/>
      <c r="C12" s="27"/>
      <c r="D12" s="27"/>
      <c r="E12" s="27"/>
      <c r="G12" s="27"/>
      <c r="H12" s="27"/>
      <c r="I12" s="27"/>
      <c r="J12" s="27"/>
      <c r="K12" s="27"/>
      <c r="M12" s="27"/>
      <c r="N12" s="27"/>
      <c r="O12" s="157"/>
    </row>
    <row r="13" ht="15">
      <c r="I13" s="13"/>
    </row>
    <row r="14" spans="1:15" ht="15">
      <c r="A14" s="273">
        <v>39235</v>
      </c>
      <c r="C14" s="4">
        <v>4335176</v>
      </c>
      <c r="D14" s="200">
        <v>31775360</v>
      </c>
      <c r="E14" s="28">
        <v>7.3297</v>
      </c>
      <c r="G14" s="4">
        <v>0</v>
      </c>
      <c r="H14" s="4">
        <v>-2090190</v>
      </c>
      <c r="I14" s="80">
        <v>7.3297</v>
      </c>
      <c r="J14" s="94">
        <v>0</v>
      </c>
      <c r="K14" s="44">
        <v>-15320465.643</v>
      </c>
      <c r="M14" s="152">
        <v>6425366</v>
      </c>
      <c r="N14" s="15">
        <v>47095825.643</v>
      </c>
      <c r="O14" s="80">
        <v>7.3297</v>
      </c>
    </row>
    <row r="15" spans="1:11" ht="15">
      <c r="A15" s="273"/>
      <c r="C15" s="12"/>
      <c r="E15" s="80"/>
      <c r="G15" s="83"/>
      <c r="I15" s="80"/>
      <c r="J15" s="44"/>
      <c r="K15" s="44"/>
    </row>
    <row r="16" spans="1:15" ht="15">
      <c r="A16" s="273">
        <v>39265</v>
      </c>
      <c r="C16" s="12">
        <v>6425366</v>
      </c>
      <c r="D16" s="103">
        <v>47095825.643</v>
      </c>
      <c r="E16" s="28">
        <v>7.3297</v>
      </c>
      <c r="G16" s="4">
        <v>-2090175</v>
      </c>
      <c r="H16" s="4">
        <v>0</v>
      </c>
      <c r="I16" s="80">
        <v>7.5384</v>
      </c>
      <c r="J16" s="94">
        <v>0</v>
      </c>
      <c r="K16" s="44">
        <v>-15756575.22</v>
      </c>
      <c r="M16" s="152">
        <v>8515541</v>
      </c>
      <c r="N16" s="15">
        <v>62852400.863</v>
      </c>
      <c r="O16" s="80">
        <v>7.3809</v>
      </c>
    </row>
    <row r="17" spans="1:11" ht="15">
      <c r="A17" s="273"/>
      <c r="C17" s="12"/>
      <c r="E17" s="80"/>
      <c r="G17" s="44"/>
      <c r="I17" s="80"/>
      <c r="J17" s="44"/>
      <c r="K17" s="44"/>
    </row>
    <row r="18" spans="1:15" ht="15">
      <c r="A18" s="299">
        <v>39295</v>
      </c>
      <c r="C18" s="12">
        <v>8515541</v>
      </c>
      <c r="D18" s="103">
        <v>62852400.863</v>
      </c>
      <c r="E18" s="28">
        <v>7.3809</v>
      </c>
      <c r="G18" s="12">
        <v>-2090175</v>
      </c>
      <c r="H18" s="12">
        <v>0</v>
      </c>
      <c r="I18" s="80">
        <v>7.036</v>
      </c>
      <c r="J18" s="44">
        <v>0</v>
      </c>
      <c r="K18" s="44">
        <v>-14706471.299999999</v>
      </c>
      <c r="M18" s="152">
        <v>10605716</v>
      </c>
      <c r="N18" s="15">
        <v>77558872.163</v>
      </c>
      <c r="O18" s="80">
        <v>7.3129</v>
      </c>
    </row>
    <row r="19" spans="1:11" ht="15">
      <c r="A19" s="273"/>
      <c r="C19" s="12"/>
      <c r="I19" s="80"/>
      <c r="J19" s="44"/>
      <c r="K19" s="44"/>
    </row>
    <row r="20" spans="1:15" ht="15">
      <c r="A20" s="273">
        <v>39330</v>
      </c>
      <c r="C20" s="12">
        <v>10605716</v>
      </c>
      <c r="D20" s="103">
        <v>77558872.163</v>
      </c>
      <c r="E20" s="28">
        <v>7.3129</v>
      </c>
      <c r="G20" s="12">
        <v>-1345320</v>
      </c>
      <c r="H20" s="12">
        <v>0</v>
      </c>
      <c r="I20" s="80">
        <v>6.952</v>
      </c>
      <c r="J20" s="44">
        <v>0</v>
      </c>
      <c r="K20" s="44">
        <v>-9352664.64</v>
      </c>
      <c r="M20" s="152">
        <v>11951036</v>
      </c>
      <c r="N20" s="15">
        <v>86911536.803</v>
      </c>
      <c r="O20" s="80">
        <v>7.2723</v>
      </c>
    </row>
    <row r="21" spans="1:11" ht="15">
      <c r="A21" s="273"/>
      <c r="G21" s="4"/>
      <c r="H21" s="4"/>
      <c r="I21" s="80"/>
      <c r="J21" s="44"/>
      <c r="K21" s="44"/>
    </row>
    <row r="22" spans="1:15" ht="15">
      <c r="A22" s="273">
        <v>39365</v>
      </c>
      <c r="C22" s="12">
        <v>11951036</v>
      </c>
      <c r="D22" s="103">
        <v>86911536.803</v>
      </c>
      <c r="E22" s="28">
        <v>7.2723</v>
      </c>
      <c r="G22" s="12">
        <v>-972904</v>
      </c>
      <c r="H22" s="12">
        <v>0</v>
      </c>
      <c r="I22" s="80">
        <v>6.9181</v>
      </c>
      <c r="J22" s="44">
        <v>0</v>
      </c>
      <c r="K22" s="44">
        <v>-6730647.1624</v>
      </c>
      <c r="M22" s="152">
        <v>12923940</v>
      </c>
      <c r="N22" s="15">
        <v>93642183.96540001</v>
      </c>
      <c r="O22" s="80">
        <v>7.2456</v>
      </c>
    </row>
    <row r="23" ht="15"/>
    <row r="24" ht="15">
      <c r="A24" s="158"/>
    </row>
    <row r="25" ht="15">
      <c r="A25" s="158"/>
    </row>
    <row r="26" ht="15"/>
    <row r="27" ht="15">
      <c r="A27" s="3" t="s">
        <v>277</v>
      </c>
    </row>
    <row r="28" spans="7:10" ht="15">
      <c r="G28" s="152"/>
      <c r="H28" s="152"/>
      <c r="I28" s="152"/>
      <c r="J28" s="152"/>
    </row>
    <row r="29" ht="15"/>
    <row r="30" ht="15"/>
    <row r="31" spans="1:14" ht="15">
      <c r="A31" s="3" t="s">
        <v>278</v>
      </c>
      <c r="C31" s="3" t="s">
        <v>279</v>
      </c>
      <c r="D31" s="3" t="s">
        <v>281</v>
      </c>
      <c r="G31" s="3" t="s">
        <v>280</v>
      </c>
      <c r="H31" s="3" t="s">
        <v>283</v>
      </c>
      <c r="K31" s="159" t="s">
        <v>284</v>
      </c>
      <c r="N31" s="3" t="s">
        <v>285</v>
      </c>
    </row>
    <row r="32" ht="15">
      <c r="K32" s="160"/>
    </row>
    <row r="33" spans="1:14" ht="15">
      <c r="A33" s="273">
        <v>39235</v>
      </c>
      <c r="C33" s="4">
        <v>-1489710</v>
      </c>
      <c r="D33" s="93">
        <v>7.864</v>
      </c>
      <c r="G33" s="4">
        <v>-600480</v>
      </c>
      <c r="H33" s="93">
        <v>7.364</v>
      </c>
      <c r="K33" s="300">
        <v>7.864</v>
      </c>
      <c r="N33" s="161">
        <v>7.720357556011654</v>
      </c>
    </row>
    <row r="34" spans="1:11" ht="15">
      <c r="A34" s="273"/>
      <c r="C34" s="33"/>
      <c r="D34" s="84"/>
      <c r="G34" s="160"/>
      <c r="H34" s="84"/>
      <c r="K34" s="300"/>
    </row>
    <row r="35" spans="1:14" ht="15">
      <c r="A35" s="273">
        <v>39265</v>
      </c>
      <c r="C35" s="12">
        <v>-1489705</v>
      </c>
      <c r="D35" s="93">
        <v>7.682</v>
      </c>
      <c r="G35" s="4">
        <v>-600470</v>
      </c>
      <c r="H35" s="93">
        <v>7.182</v>
      </c>
      <c r="K35" s="300">
        <v>7.682</v>
      </c>
      <c r="N35" s="161">
        <v>7.538358917315536</v>
      </c>
    </row>
    <row r="36" spans="1:14" ht="15">
      <c r="A36" s="273"/>
      <c r="C36" s="33"/>
      <c r="D36" s="84"/>
      <c r="G36" s="160"/>
      <c r="H36" s="84"/>
      <c r="K36" s="160"/>
      <c r="N36" s="161"/>
    </row>
    <row r="37" spans="1:14" ht="15">
      <c r="A37" s="273">
        <v>39295</v>
      </c>
      <c r="C37" s="12">
        <v>-1489705</v>
      </c>
      <c r="D37" s="93">
        <v>7.351999999999999</v>
      </c>
      <c r="G37" s="4">
        <v>-600470</v>
      </c>
      <c r="H37" s="93">
        <v>6.252</v>
      </c>
      <c r="K37" s="163">
        <v>7.002</v>
      </c>
      <c r="N37" s="161">
        <v>7.0359896180941774</v>
      </c>
    </row>
    <row r="38" spans="1:14" ht="15">
      <c r="A38" s="273"/>
      <c r="C38" s="33"/>
      <c r="D38" s="93"/>
      <c r="G38" s="33"/>
      <c r="H38" s="93"/>
      <c r="K38" s="33"/>
      <c r="N38" s="161"/>
    </row>
    <row r="39" spans="1:14" ht="15">
      <c r="A39" s="273">
        <v>39330</v>
      </c>
      <c r="C39" s="12">
        <v>-744840</v>
      </c>
      <c r="D39" s="93">
        <v>7.443</v>
      </c>
      <c r="G39" s="4">
        <v>-600480</v>
      </c>
      <c r="H39" s="93">
        <v>6.343</v>
      </c>
      <c r="K39" s="163">
        <v>7.093</v>
      </c>
      <c r="N39" s="161">
        <v>6.952017928819909</v>
      </c>
    </row>
    <row r="40" spans="1:14" ht="15">
      <c r="A40" s="273"/>
      <c r="C40" s="33"/>
      <c r="D40" s="93"/>
      <c r="G40" s="160"/>
      <c r="H40" s="84"/>
      <c r="K40" s="163"/>
      <c r="N40" s="161"/>
    </row>
    <row r="41" spans="1:14" ht="15">
      <c r="A41" s="273">
        <v>39365</v>
      </c>
      <c r="C41" s="12">
        <v>-372434</v>
      </c>
      <c r="D41" s="93">
        <v>7.5969999999999995</v>
      </c>
      <c r="G41" s="4">
        <v>-600470</v>
      </c>
      <c r="H41" s="93">
        <v>6.497</v>
      </c>
      <c r="K41" s="163">
        <v>7.247</v>
      </c>
      <c r="N41" s="161">
        <v>6.918087178179963</v>
      </c>
    </row>
  </sheetData>
  <mergeCells count="6">
    <mergeCell ref="M8:O8"/>
    <mergeCell ref="A3:O3"/>
    <mergeCell ref="A4:O4"/>
    <mergeCell ref="A5:O5"/>
    <mergeCell ref="C8:E8"/>
    <mergeCell ref="G8:K8"/>
  </mergeCells>
  <printOptions horizontalCentered="1"/>
  <pageMargins left="0.75" right="0.75" top="1" bottom="1" header="0.5" footer="0.5"/>
  <pageSetup fitToHeight="1" fitToWidth="1" horizontalDpi="300" verticalDpi="300" orientation="landscape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32"/>
  <sheetViews>
    <sheetView zoomScaleSheetLayoutView="100" workbookViewId="0" topLeftCell="A1">
      <selection activeCell="A1" sqref="A1:IV16384"/>
    </sheetView>
  </sheetViews>
  <sheetFormatPr defaultColWidth="8.88671875" defaultRowHeight="15"/>
  <cols>
    <col min="1" max="1" width="4.3359375" style="254" bestFit="1" customWidth="1"/>
    <col min="2" max="2" width="2.10546875" style="254" customWidth="1"/>
    <col min="3" max="3" width="17.21484375" style="254" customWidth="1"/>
    <col min="4" max="4" width="2.21484375" style="254" customWidth="1"/>
    <col min="5" max="5" width="13.10546875" style="254" customWidth="1"/>
    <col min="6" max="6" width="15.10546875" style="254" customWidth="1"/>
    <col min="7" max="7" width="21.10546875" style="254" customWidth="1"/>
    <col min="8" max="8" width="15.99609375" style="254" customWidth="1"/>
    <col min="9" max="9" width="14.88671875" style="254" bestFit="1" customWidth="1"/>
    <col min="10" max="10" width="11.3359375" style="254" bestFit="1" customWidth="1"/>
    <col min="11" max="11" width="11.10546875" style="254" customWidth="1"/>
    <col min="12" max="12" width="12.21484375" style="254" customWidth="1"/>
    <col min="13" max="13" width="2.10546875" style="254" customWidth="1"/>
    <col min="14" max="14" width="10.77734375" style="254" bestFit="1" customWidth="1"/>
    <col min="15" max="15" width="13.21484375" style="254" customWidth="1"/>
    <col min="16" max="16" width="9.99609375" style="254" customWidth="1"/>
    <col min="17" max="17" width="1.99609375" style="254" customWidth="1"/>
    <col min="18" max="18" width="9.3359375" style="254" customWidth="1"/>
    <col min="19" max="19" width="2.5546875" style="254" customWidth="1"/>
    <col min="20" max="20" width="10.10546875" style="254" bestFit="1" customWidth="1"/>
    <col min="21" max="21" width="1.99609375" style="254" customWidth="1"/>
    <col min="22" max="16384" width="7.10546875" style="254" customWidth="1"/>
  </cols>
  <sheetData>
    <row r="1" ht="15">
      <c r="G1" s="268" t="s">
        <v>212</v>
      </c>
    </row>
    <row r="2" ht="15">
      <c r="G2" s="268" t="s">
        <v>374</v>
      </c>
    </row>
    <row r="3" ht="15">
      <c r="G3" s="255"/>
    </row>
    <row r="5" spans="3:8" ht="15.75">
      <c r="C5" s="355" t="s">
        <v>375</v>
      </c>
      <c r="D5" s="355"/>
      <c r="E5" s="355"/>
      <c r="F5" s="355"/>
      <c r="G5" s="355"/>
      <c r="H5" s="257"/>
    </row>
    <row r="6" spans="3:7" ht="15.75">
      <c r="C6" s="355" t="s">
        <v>376</v>
      </c>
      <c r="D6" s="355"/>
      <c r="E6" s="355"/>
      <c r="F6" s="355"/>
      <c r="G6" s="355"/>
    </row>
    <row r="7" spans="3:9" ht="15">
      <c r="C7" s="356"/>
      <c r="D7" s="356"/>
      <c r="E7" s="356"/>
      <c r="F7" s="356"/>
      <c r="G7" s="356"/>
      <c r="H7" s="257"/>
      <c r="I7" s="257"/>
    </row>
    <row r="8" spans="3:9" ht="15.75">
      <c r="C8" s="256"/>
      <c r="D8" s="256"/>
      <c r="E8" s="256"/>
      <c r="F8" s="256"/>
      <c r="G8" s="256"/>
      <c r="H8" s="257"/>
      <c r="I8" s="257"/>
    </row>
    <row r="9" spans="3:9" ht="15.75">
      <c r="C9" s="256"/>
      <c r="D9" s="256"/>
      <c r="E9" s="256"/>
      <c r="F9" s="256"/>
      <c r="G9" s="256"/>
      <c r="H9" s="257"/>
      <c r="I9" s="257"/>
    </row>
    <row r="10" spans="3:9" ht="15.75">
      <c r="C10" s="256"/>
      <c r="D10" s="256"/>
      <c r="E10" s="256"/>
      <c r="F10" s="256"/>
      <c r="G10" s="256"/>
      <c r="H10" s="257"/>
      <c r="I10" s="257"/>
    </row>
    <row r="11" spans="3:9" ht="15.75">
      <c r="C11" s="256"/>
      <c r="D11" s="256"/>
      <c r="E11" s="256"/>
      <c r="F11" s="256"/>
      <c r="G11" s="256"/>
      <c r="H11" s="257"/>
      <c r="I11" s="257"/>
    </row>
    <row r="12" spans="3:7" ht="15.75">
      <c r="C12" s="256"/>
      <c r="D12" s="256"/>
      <c r="E12" s="257" t="s">
        <v>154</v>
      </c>
      <c r="F12" s="257"/>
      <c r="G12" s="257" t="s">
        <v>377</v>
      </c>
    </row>
    <row r="13" spans="5:7" ht="12.75">
      <c r="E13" s="257" t="s">
        <v>380</v>
      </c>
      <c r="F13" s="257" t="s">
        <v>378</v>
      </c>
      <c r="G13" s="257" t="s">
        <v>379</v>
      </c>
    </row>
    <row r="14" spans="1:7" ht="12.75">
      <c r="A14" s="257" t="s">
        <v>198</v>
      </c>
      <c r="C14" s="257" t="s">
        <v>380</v>
      </c>
      <c r="E14" s="257" t="s">
        <v>382</v>
      </c>
      <c r="F14" s="257" t="s">
        <v>348</v>
      </c>
      <c r="G14" s="257" t="s">
        <v>160</v>
      </c>
    </row>
    <row r="15" spans="1:7" ht="12.75">
      <c r="A15" s="258" t="s">
        <v>200</v>
      </c>
      <c r="C15" s="258" t="s">
        <v>381</v>
      </c>
      <c r="E15" s="271" t="s">
        <v>386</v>
      </c>
      <c r="F15" s="258" t="s">
        <v>383</v>
      </c>
      <c r="G15" s="258" t="s">
        <v>384</v>
      </c>
    </row>
    <row r="16" spans="3:7" ht="12.75">
      <c r="C16" s="259"/>
      <c r="G16" s="270">
        <v>0.00833333333</v>
      </c>
    </row>
    <row r="17" spans="1:5" ht="12.75">
      <c r="A17" s="257">
        <v>1</v>
      </c>
      <c r="C17" s="274">
        <v>39265</v>
      </c>
      <c r="E17" s="260">
        <v>62852400.863</v>
      </c>
    </row>
    <row r="18" spans="1:3" ht="12.75">
      <c r="A18" s="257"/>
      <c r="C18" s="274"/>
    </row>
    <row r="19" spans="1:7" ht="12.75">
      <c r="A19" s="257">
        <v>2</v>
      </c>
      <c r="C19" s="274">
        <v>39295</v>
      </c>
      <c r="E19" s="260">
        <v>77558872.163</v>
      </c>
      <c r="F19" s="260">
        <v>70205636.513</v>
      </c>
      <c r="G19" s="260">
        <v>585046.9707076479</v>
      </c>
    </row>
    <row r="20" spans="1:7" ht="12.75">
      <c r="A20" s="257"/>
      <c r="C20" s="274"/>
      <c r="F20" s="260"/>
      <c r="G20" s="260"/>
    </row>
    <row r="21" spans="1:7" ht="12.75">
      <c r="A21" s="257">
        <v>3</v>
      </c>
      <c r="C21" s="274">
        <v>39330</v>
      </c>
      <c r="E21" s="260">
        <v>86911536.803</v>
      </c>
      <c r="F21" s="260">
        <v>82235204.48300001</v>
      </c>
      <c r="G21" s="260">
        <v>685293.3704175494</v>
      </c>
    </row>
    <row r="22" spans="1:7" ht="12.75">
      <c r="A22" s="257"/>
      <c r="C22" s="274"/>
      <c r="D22" s="263"/>
      <c r="E22" s="263"/>
      <c r="F22" s="266"/>
      <c r="G22" s="260"/>
    </row>
    <row r="23" spans="1:7" ht="12.75">
      <c r="A23" s="257">
        <v>4</v>
      </c>
      <c r="C23" s="274">
        <v>39365</v>
      </c>
      <c r="D23" s="263"/>
      <c r="E23" s="266">
        <v>93642183.96540001</v>
      </c>
      <c r="F23" s="266">
        <v>90276860.3842</v>
      </c>
      <c r="G23" s="260">
        <v>752307.1695674105</v>
      </c>
    </row>
    <row r="24" spans="3:7" ht="12.75">
      <c r="C24" s="261"/>
      <c r="D24" s="263"/>
      <c r="E24" s="263"/>
      <c r="F24" s="263"/>
      <c r="G24" s="260"/>
    </row>
    <row r="25" spans="1:7" ht="12.75">
      <c r="A25" s="257"/>
      <c r="C25" s="261"/>
      <c r="G25" s="260"/>
    </row>
    <row r="26" spans="3:7" ht="12.75">
      <c r="C26" s="272" t="s">
        <v>387</v>
      </c>
      <c r="G26" s="260"/>
    </row>
    <row r="27" spans="1:7" ht="12.75">
      <c r="A27" s="262"/>
      <c r="B27" s="263"/>
      <c r="C27" s="264"/>
      <c r="D27" s="263"/>
      <c r="E27" s="263"/>
      <c r="F27" s="263"/>
      <c r="G27" s="265"/>
    </row>
    <row r="28" spans="1:7" ht="12.75">
      <c r="A28" s="263"/>
      <c r="B28" s="263"/>
      <c r="C28" s="264"/>
      <c r="D28" s="263"/>
      <c r="E28" s="263"/>
      <c r="F28" s="263"/>
      <c r="G28" s="263"/>
    </row>
    <row r="29" spans="1:7" ht="12.75">
      <c r="A29" s="357" t="s">
        <v>388</v>
      </c>
      <c r="B29" s="357"/>
      <c r="C29" s="357"/>
      <c r="D29" s="357"/>
      <c r="E29" s="357"/>
      <c r="F29" s="357"/>
      <c r="G29" s="357"/>
    </row>
    <row r="30" spans="3:6" ht="12.75">
      <c r="C30" s="261"/>
      <c r="F30" s="266"/>
    </row>
    <row r="31" spans="3:6" ht="12.75">
      <c r="C31" s="261"/>
      <c r="F31" s="266"/>
    </row>
    <row r="32" ht="15">
      <c r="A32" s="267"/>
    </row>
  </sheetData>
  <mergeCells count="4">
    <mergeCell ref="C5:G5"/>
    <mergeCell ref="C6:G6"/>
    <mergeCell ref="C7:G7"/>
    <mergeCell ref="A29:G29"/>
  </mergeCells>
  <printOptions horizontalCentered="1"/>
  <pageMargins left="0.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F41"/>
  <sheetViews>
    <sheetView zoomScale="75" zoomScaleNormal="75" workbookViewId="0" topLeftCell="A1">
      <selection activeCell="I25" sqref="I25"/>
    </sheetView>
  </sheetViews>
  <sheetFormatPr defaultColWidth="8.88671875" defaultRowHeight="15"/>
  <cols>
    <col min="1" max="1" width="11.5546875" style="3" customWidth="1"/>
    <col min="2" max="2" width="10.6640625" style="3" customWidth="1"/>
    <col min="3" max="3" width="11.4453125" style="3" customWidth="1"/>
    <col min="4" max="4" width="12.5546875" style="3" customWidth="1"/>
    <col min="5" max="5" width="12.21484375" style="3" bestFit="1" customWidth="1"/>
    <col min="6" max="16384" width="8.88671875" style="3" customWidth="1"/>
  </cols>
  <sheetData>
    <row r="1" spans="1:5" ht="15">
      <c r="A1" s="3" t="s">
        <v>393</v>
      </c>
      <c r="E1" s="3" t="s">
        <v>212</v>
      </c>
    </row>
    <row r="2" ht="15">
      <c r="E2" s="3" t="s">
        <v>373</v>
      </c>
    </row>
    <row r="4" spans="1:5" ht="18">
      <c r="A4" s="164" t="s">
        <v>48</v>
      </c>
      <c r="B4" s="165"/>
      <c r="C4" s="165"/>
      <c r="D4" s="166"/>
      <c r="E4" s="167"/>
    </row>
    <row r="5" spans="1:5" ht="15.75">
      <c r="A5" s="105" t="s">
        <v>33</v>
      </c>
      <c r="B5" s="165"/>
      <c r="C5" s="165"/>
      <c r="D5" s="166"/>
      <c r="E5" s="167"/>
    </row>
    <row r="6" spans="1:5" ht="15.75" thickBot="1">
      <c r="A6" s="168"/>
      <c r="B6" s="168"/>
      <c r="C6" s="168"/>
      <c r="D6" s="168"/>
      <c r="E6" s="168"/>
    </row>
    <row r="7" ht="15.75" thickTop="1"/>
    <row r="8" spans="1:6" ht="15">
      <c r="A8" s="3" t="s">
        <v>249</v>
      </c>
      <c r="C8" s="169"/>
      <c r="E8" s="170">
        <v>0.5839292338908111</v>
      </c>
      <c r="F8" s="82"/>
    </row>
    <row r="9" spans="1:4" ht="15">
      <c r="A9" s="191" t="s">
        <v>347</v>
      </c>
      <c r="B9" s="195">
        <v>39173</v>
      </c>
      <c r="D9" s="171"/>
    </row>
    <row r="11" spans="1:4" ht="15">
      <c r="A11" s="3" t="s">
        <v>34</v>
      </c>
      <c r="D11" s="171"/>
    </row>
    <row r="12" spans="1:5" ht="15">
      <c r="A12" s="192" t="s">
        <v>347</v>
      </c>
      <c r="B12" s="193">
        <v>39173</v>
      </c>
      <c r="D12" s="171"/>
      <c r="E12" s="173">
        <v>1056664</v>
      </c>
    </row>
    <row r="14" ht="15">
      <c r="A14" s="3" t="s">
        <v>35</v>
      </c>
    </row>
    <row r="15" spans="1:5" ht="15.75" thickBot="1">
      <c r="A15" s="3" t="s">
        <v>36</v>
      </c>
      <c r="E15" s="174">
        <v>617017</v>
      </c>
    </row>
    <row r="16" ht="15.75" thickTop="1"/>
    <row r="25" spans="3:5" ht="15">
      <c r="C25" s="10"/>
      <c r="E25" s="11"/>
    </row>
    <row r="27" spans="3:5" ht="15">
      <c r="C27" s="10"/>
      <c r="E27" s="11"/>
    </row>
    <row r="29" spans="3:5" ht="15">
      <c r="C29" s="10"/>
      <c r="E29" s="11"/>
    </row>
    <row r="41" ht="15">
      <c r="A41" s="54"/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DP&amp;L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 ACTIVITIES</dc:creator>
  <cp:keywords/>
  <dc:description/>
  <cp:lastModifiedBy>jschmidt</cp:lastModifiedBy>
  <cp:lastPrinted>2007-06-29T13:24:25Z</cp:lastPrinted>
  <dcterms:created xsi:type="dcterms:W3CDTF">1997-07-11T13:48:23Z</dcterms:created>
  <dcterms:modified xsi:type="dcterms:W3CDTF">2007-06-29T13:37:49Z</dcterms:modified>
  <cp:category/>
  <cp:version/>
  <cp:contentType/>
  <cp:contentStatus/>
</cp:coreProperties>
</file>