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2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<sst xmlns="http://schemas.openxmlformats.org/spreadsheetml/2006/main" count="268" uniqueCount="172">
  <si>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</si>
  <si>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</si>
  <si>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</si>
  <si>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</si>
  <si>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</si>
  <si>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</si>
  <si>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</si>
  <si>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</si>
  <si>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</si>
  <si>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</si>
  <si>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</si>
  <si>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</si>
  <si>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</si>
  <si>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</si>
  <si>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</si>
  <si>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</si>
  <si>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</si>
  <si>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</si>
  <si>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</si>
  <si>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</si>
  <si>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</si>
  <si>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</si>
  <si>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</si>
  <si>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</si>
  <si>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</si>
  <si>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</si>
  <si>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</si>
  <si>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</si>
  <si>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</si>
  <si>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</si>
  <si>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</si>
  <si>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</si>
  <si>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</si>
  <si>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</si>
  <si>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</si>
  <si>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</si>
  <si>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</si>
  <si>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</si>
  <si>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</si>
  <si>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</si>
  <si>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</si>
  <si>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</si>
  <si>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</si>
  <si>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</si>
  <si>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</si>
  <si>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</si>
  <si>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</si>
  <si>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</si>
  <si>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</si>
  <si>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</si>
  <si>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</si>
  <si>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</si>
  <si>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</si>
  <si>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</si>
  <si>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</si>
  <si>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</si>
  <si>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</si>
  <si>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</si>
  <si>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</si>
  <si>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</si>
  <si>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</si>
  <si>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</si>
  <si>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</si>
  <si>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</si>
  <si>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</si>
  <si>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</si>
  <si>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</si>
  <si>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</si>
  <si>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</si>
  <si>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</si>
  <si>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</si>
  <si>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</si>
  <si>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</si>
  <si>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</si>
  <si>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</si>
  <si>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</si>
  <si>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</si>
  <si>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</si>
  <si>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</si>
  <si>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</si>
  <si>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</si>
  <si>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</si>
  <si>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</si>
  <si>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</si>
  <si>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</si>
  <si>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</si>
  <si>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</si>
  <si>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</si>
  <si>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</si>
  <si>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</si>
  <si>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</si>
  <si>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</si>
  <si>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</si>
  <si>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</si>
  <si>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</si>
  <si>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</si>
  <si>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</si>
  <si>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</si>
  <si>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</si>
  <si>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</si>
  <si>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</si>
  <si>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</si>
  <si>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</si>
  <si>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</si>
  <si>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</si>
  <si>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</si>
  <si>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</si>
  <si>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</si>
  <si>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</si>
  <si>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</si>
  <si>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</si>
  <si>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</si>
  <si>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</si>
  <si>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</si>
  <si>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</si>
  <si>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</si>
  <si>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</si>
  <si>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</si>
  <si>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</si>
  <si>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</si>
  <si>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</si>
  <si>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</si>
  <si>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</si>
  <si>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</si>
  <si>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</si>
  <si>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</si>
  <si>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</si>
  <si>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</si>
  <si>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</si>
  <si>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</si>
  <si>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</si>
  <si>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</si>
  <si>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</si>
  <si>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</si>
  <si>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</si>
  <si>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</si>
  <si>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</si>
  <si>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</si>
  <si>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</si>
  <si>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</si>
  <si>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</si>
  <si>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</si>
  <si>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</si>
  <si>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</si>
  <si>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</si>
  <si>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</si>
  <si>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</si>
  <si>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</si>
  <si>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</si>
  <si>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</si>
  <si>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</si>
  <si>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</si>
  <si>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</si>
  <si>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</si>
  <si>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</si>
  <si>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</si>
  <si>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</si>
  <si>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</si>
  <si>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</si>
  <si>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</si>
  <si>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</si>
  <si>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</si>
  <si>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</si>
  <si>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</si>
  <si>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</si>
  <si>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Balance Adjustment - Schedule 4</t>
  </si>
  <si>
    <t>Cost Difference and Balance Adjustment for the Three Month Period</t>
  </si>
  <si>
    <t>Case #20-0217-GA-GCR</t>
  </si>
  <si>
    <t>1/31/20</t>
  </si>
  <si>
    <t>November</t>
  </si>
  <si>
    <t>December</t>
  </si>
  <si>
    <t>January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</si>
</sst>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3" xfId="55" applyFont="1" applyBorder="1">
      <alignment/>
      <protection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7.25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7.25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7.25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7.25">
      <c r="A7" s="90" t="s">
        <v>167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2.8569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" thickBot="1">
      <c r="A12" s="7" t="s">
        <v>142</v>
      </c>
      <c r="B12" s="33"/>
      <c r="C12" s="10" t="s">
        <v>51</v>
      </c>
      <c r="D12" s="43">
        <f>D45</f>
        <v>-0.1995</v>
      </c>
    </row>
    <row r="13" spans="1:4" ht="15.75" thickBot="1">
      <c r="A13" s="21" t="s">
        <v>143</v>
      </c>
      <c r="B13" s="23"/>
      <c r="C13" s="48" t="s">
        <v>51</v>
      </c>
      <c r="D13" s="54">
        <f>SUM(D10:D12)</f>
        <v>2.6574</v>
      </c>
    </row>
    <row r="14" spans="1:4" ht="15">
      <c r="A14" s="81"/>
      <c r="B14" s="33"/>
      <c r="C14" s="15"/>
      <c r="D14" s="82"/>
    </row>
    <row r="15" ht="15">
      <c r="A15" s="1" t="s">
        <v>144</v>
      </c>
    </row>
    <row r="16" spans="1:4" ht="17.25">
      <c r="A16" s="27" t="s">
        <v>145</v>
      </c>
      <c r="B16" s="83">
        <v>43983</v>
      </c>
      <c r="C16" s="84" t="s">
        <v>146</v>
      </c>
      <c r="D16" s="83">
        <v>44013</v>
      </c>
    </row>
    <row r="17" spans="1:4" ht="17.25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2431602.81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2431602.81</v>
      </c>
    </row>
    <row r="24" spans="1:4" ht="15">
      <c r="A24" s="7" t="s">
        <v>151</v>
      </c>
      <c r="B24" s="33"/>
      <c r="C24" s="15" t="s">
        <v>40</v>
      </c>
      <c r="D24" s="36">
        <v>851142</v>
      </c>
    </row>
    <row r="25" spans="1:4" ht="15">
      <c r="A25" s="46" t="s">
        <v>152</v>
      </c>
      <c r="B25" s="23"/>
      <c r="C25" s="48" t="s">
        <v>51</v>
      </c>
      <c r="D25" s="88">
        <f>D23/D24</f>
        <v>2.8569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3'!I40</f>
        <v>-0.0814</v>
      </c>
    </row>
    <row r="42" spans="1:4" ht="15">
      <c r="A42" s="7" t="s">
        <v>161</v>
      </c>
      <c r="B42" s="33"/>
      <c r="C42" s="10" t="s">
        <v>51</v>
      </c>
      <c r="D42" s="43">
        <v>-0.0057</v>
      </c>
    </row>
    <row r="43" spans="1:4" ht="15">
      <c r="A43" s="7" t="s">
        <v>162</v>
      </c>
      <c r="B43" s="33"/>
      <c r="C43" s="10" t="s">
        <v>51</v>
      </c>
      <c r="D43" s="43">
        <v>-0.0381</v>
      </c>
    </row>
    <row r="44" spans="1:4" ht="15">
      <c r="A44" s="7" t="s">
        <v>163</v>
      </c>
      <c r="B44" s="33"/>
      <c r="C44" s="10" t="s">
        <v>51</v>
      </c>
      <c r="D44" s="43">
        <v>-0.0743</v>
      </c>
    </row>
    <row r="45" spans="1:4" ht="15">
      <c r="A45" s="46" t="s">
        <v>164</v>
      </c>
      <c r="B45" s="23"/>
      <c r="C45" s="47" t="s">
        <v>51</v>
      </c>
      <c r="D45" s="88">
        <f>SUM(D41:D44)</f>
        <v>-0.1995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43983</v>
      </c>
    </row>
    <row r="8" spans="3:9" ht="15">
      <c r="C8" s="93" t="s">
        <v>120</v>
      </c>
      <c r="D8" s="93"/>
      <c r="E8" s="93"/>
      <c r="F8" s="93"/>
      <c r="G8" s="93"/>
      <c r="H8" s="93"/>
      <c r="I8" s="72">
        <v>43861</v>
      </c>
    </row>
    <row r="10" spans="1:10" ht="15">
      <c r="A10" s="71"/>
      <c r="B10" s="73"/>
      <c r="C10" s="73"/>
      <c r="D10" s="73"/>
      <c r="E10" s="73"/>
      <c r="F10" s="73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2431602.81</v>
      </c>
      <c r="I15" s="76"/>
      <c r="J15" s="77">
        <f>+H15</f>
        <v>2431602.81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2431602.81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2431602.81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3">
      <selection activeCell="A3" sqref="A3:M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7.2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7.25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5">
        <v>43983</v>
      </c>
      <c r="L7" s="105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43861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2.73</v>
      </c>
      <c r="J29" s="101">
        <v>890697</v>
      </c>
      <c r="K29" s="102"/>
      <c r="L29" s="103"/>
      <c r="M29" s="64">
        <f>+I29*J29</f>
        <v>2431602.81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2431602.81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168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1/31/20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1/31/20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" thickBot="1">
      <c r="A29" s="7" t="s">
        <v>67</v>
      </c>
      <c r="G29" s="55" t="str">
        <f>G7</f>
        <v>1/31/20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5.7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1/31/20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168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169</v>
      </c>
      <c r="H10" s="6" t="s">
        <v>170</v>
      </c>
      <c r="I10" s="6" t="s">
        <v>171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103905</v>
      </c>
      <c r="H13" s="36">
        <v>11718</v>
      </c>
      <c r="I13" s="36">
        <v>128078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103905</v>
      </c>
      <c r="H15" s="39">
        <f>SUM(H13:H14)</f>
        <v>11718</v>
      </c>
      <c r="I15" s="39">
        <f>SUM(I13:I14)</f>
        <v>128078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348127.78</v>
      </c>
      <c r="H18" s="11">
        <v>386858.39</v>
      </c>
      <c r="I18" s="11">
        <v>396851.88</v>
      </c>
    </row>
    <row r="19" spans="1:9" ht="15">
      <c r="A19" s="7"/>
      <c r="B19" s="1" t="s">
        <v>44</v>
      </c>
      <c r="D19" s="23"/>
      <c r="F19" s="10"/>
      <c r="G19" s="11"/>
      <c r="H19" s="11"/>
      <c r="I19" s="11"/>
    </row>
    <row r="20" spans="1:9" ht="15">
      <c r="A20" s="7" t="s">
        <v>45</v>
      </c>
      <c r="F20" s="10" t="s">
        <v>9</v>
      </c>
      <c r="G20" s="40">
        <f>SUM(G18:G18)</f>
        <v>348127.78</v>
      </c>
      <c r="H20" s="40">
        <f>SUM(H18:H18)</f>
        <v>386858.39</v>
      </c>
      <c r="I20" s="40">
        <f>SUM(I18:I19)</f>
        <v>396851.88</v>
      </c>
    </row>
    <row r="21" spans="1:9" ht="15">
      <c r="A21" s="7"/>
      <c r="F21" s="10"/>
      <c r="G21" s="8"/>
      <c r="H21" s="8"/>
      <c r="I21" s="8"/>
    </row>
    <row r="22" spans="1:9" ht="15">
      <c r="A22" s="34" t="s">
        <v>46</v>
      </c>
      <c r="B22" s="35"/>
      <c r="C22" s="35"/>
      <c r="F22" s="10"/>
      <c r="G22" s="8"/>
      <c r="H22" s="8"/>
      <c r="I22" s="8"/>
    </row>
    <row r="23" spans="1:9" ht="15">
      <c r="A23" s="7"/>
      <c r="B23" s="1" t="s">
        <v>47</v>
      </c>
      <c r="F23" s="10" t="s">
        <v>40</v>
      </c>
      <c r="G23" s="41">
        <v>62457</v>
      </c>
      <c r="H23" s="41">
        <v>81046</v>
      </c>
      <c r="I23" s="41">
        <v>86253</v>
      </c>
    </row>
    <row r="24" spans="1:9" ht="15">
      <c r="A24" s="7"/>
      <c r="B24" s="1" t="s">
        <v>48</v>
      </c>
      <c r="F24" s="10" t="s">
        <v>40</v>
      </c>
      <c r="G24" s="41">
        <v>32274</v>
      </c>
      <c r="H24" s="41">
        <v>38752</v>
      </c>
      <c r="I24" s="41">
        <v>41058</v>
      </c>
    </row>
    <row r="25" spans="1:9" ht="15">
      <c r="A25" s="7" t="s">
        <v>49</v>
      </c>
      <c r="F25" s="10" t="s">
        <v>40</v>
      </c>
      <c r="G25" s="42">
        <f>SUM(G23:G24)</f>
        <v>94731</v>
      </c>
      <c r="H25" s="42">
        <f>SUM(H23:H24)</f>
        <v>119798</v>
      </c>
      <c r="I25" s="42">
        <f>SUM(I23:I24)</f>
        <v>127311</v>
      </c>
    </row>
    <row r="26" spans="1:9" ht="15">
      <c r="A26" s="7"/>
      <c r="F26" s="10"/>
      <c r="G26" s="8"/>
      <c r="H26" s="8"/>
      <c r="I26" s="8"/>
    </row>
    <row r="27" spans="1:9" ht="15">
      <c r="A27" s="7" t="s">
        <v>50</v>
      </c>
      <c r="F27" s="10" t="s">
        <v>51</v>
      </c>
      <c r="G27" s="43">
        <f>ROUND(G20/G25,4)</f>
        <v>3.6749</v>
      </c>
      <c r="H27" s="43">
        <f>ROUND(H20/H25,4)</f>
        <v>3.2293</v>
      </c>
      <c r="I27" s="43">
        <f>ROUND(I20/I25,4)</f>
        <v>3.1172</v>
      </c>
    </row>
    <row r="28" spans="1:9" ht="15">
      <c r="A28" s="7" t="s">
        <v>52</v>
      </c>
      <c r="F28" s="10" t="s">
        <v>51</v>
      </c>
      <c r="G28" s="44">
        <v>3.6563</v>
      </c>
      <c r="H28" s="45">
        <v>3.6563</v>
      </c>
      <c r="I28" s="45">
        <v>3.3086</v>
      </c>
    </row>
    <row r="29" spans="1:9" ht="15">
      <c r="A29" s="7" t="s">
        <v>53</v>
      </c>
      <c r="F29" s="10" t="s">
        <v>51</v>
      </c>
      <c r="G29" s="43">
        <f>ROUND(G27-G28,4)</f>
        <v>0.0186</v>
      </c>
      <c r="H29" s="43">
        <f>ROUND(H27-H28,4)</f>
        <v>-0.427</v>
      </c>
      <c r="I29" s="43">
        <f>ROUND(I27-I28,4)</f>
        <v>-0.1914</v>
      </c>
    </row>
    <row r="30" spans="1:9" ht="15">
      <c r="A30" s="7" t="s">
        <v>54</v>
      </c>
      <c r="F30" s="10" t="s">
        <v>40</v>
      </c>
      <c r="G30" s="41">
        <f>+G23</f>
        <v>62457</v>
      </c>
      <c r="H30" s="41">
        <f>+H23</f>
        <v>81046</v>
      </c>
      <c r="I30" s="41">
        <f>+I23</f>
        <v>86253</v>
      </c>
    </row>
    <row r="31" spans="1:9" ht="15">
      <c r="A31" s="46" t="s">
        <v>55</v>
      </c>
      <c r="B31" s="23"/>
      <c r="C31" s="23"/>
      <c r="D31" s="23"/>
      <c r="E31" s="23"/>
      <c r="F31" s="47" t="s">
        <v>9</v>
      </c>
      <c r="G31" s="40">
        <f>ROUND(G29*G30,2)</f>
        <v>1161.7</v>
      </c>
      <c r="H31" s="40">
        <f>ROUND(H29*H30,2)</f>
        <v>-34606.64</v>
      </c>
      <c r="I31" s="40">
        <f>ROUND(I29*I30,2)</f>
        <v>-16508.82</v>
      </c>
    </row>
    <row r="33" spans="8:9" ht="15">
      <c r="H33" s="31"/>
      <c r="I33" s="31"/>
    </row>
    <row r="34" spans="1:9" ht="15">
      <c r="A34" s="23"/>
      <c r="B34" s="23"/>
      <c r="C34" s="23"/>
      <c r="D34" s="23"/>
      <c r="E34" s="23"/>
      <c r="F34" s="23"/>
      <c r="G34" s="23"/>
      <c r="H34" s="48"/>
      <c r="I34" s="48"/>
    </row>
    <row r="35" spans="1:9" ht="15">
      <c r="A35" s="91" t="s">
        <v>4</v>
      </c>
      <c r="B35" s="92"/>
      <c r="C35" s="92"/>
      <c r="D35" s="92"/>
      <c r="E35" s="92"/>
      <c r="F35" s="23"/>
      <c r="G35" s="23"/>
      <c r="H35" s="50" t="s">
        <v>56</v>
      </c>
      <c r="I35" s="47" t="s">
        <v>57</v>
      </c>
    </row>
    <row r="36" spans="1:9" ht="15">
      <c r="A36" s="7" t="s">
        <v>58</v>
      </c>
      <c r="B36" s="33"/>
      <c r="C36" s="33"/>
      <c r="D36" s="33"/>
      <c r="E36" s="33"/>
      <c r="F36" s="33"/>
      <c r="G36" s="33"/>
      <c r="H36" s="51" t="s">
        <v>59</v>
      </c>
      <c r="I36" s="40">
        <f>+G31+H31+I31</f>
        <v>-49953.76</v>
      </c>
    </row>
    <row r="37" spans="1:9" ht="15">
      <c r="A37" s="89" t="s">
        <v>165</v>
      </c>
      <c r="B37" s="33"/>
      <c r="C37" s="33"/>
      <c r="D37" s="33"/>
      <c r="E37" s="33"/>
      <c r="F37" s="33"/>
      <c r="G37" s="33"/>
      <c r="H37" s="51"/>
      <c r="I37" s="17">
        <f>'Sch 4'!M36</f>
        <v>-869.62</v>
      </c>
    </row>
    <row r="38" spans="1:9" ht="15">
      <c r="A38" s="89" t="s">
        <v>166</v>
      </c>
      <c r="B38" s="33"/>
      <c r="C38" s="33"/>
      <c r="D38" s="33"/>
      <c r="E38" s="33"/>
      <c r="F38" s="33"/>
      <c r="G38" s="33"/>
      <c r="H38" s="51"/>
      <c r="I38" s="17">
        <f>SUM(I36:I37)</f>
        <v>-50823.38</v>
      </c>
    </row>
    <row r="39" spans="1:9" ht="15" thickBot="1">
      <c r="A39" s="7" t="s">
        <v>60</v>
      </c>
      <c r="B39" s="33"/>
      <c r="C39" s="33"/>
      <c r="D39" s="33"/>
      <c r="E39" s="52"/>
      <c r="F39" s="52" t="str">
        <f>H7</f>
        <v>1/31/20</v>
      </c>
      <c r="G39" s="33"/>
      <c r="H39" s="51" t="s">
        <v>61</v>
      </c>
      <c r="I39" s="41">
        <v>624642</v>
      </c>
    </row>
    <row r="40" spans="1:9" ht="15.75" thickBot="1">
      <c r="A40" s="46"/>
      <c r="B40" s="22" t="s">
        <v>62</v>
      </c>
      <c r="C40" s="22"/>
      <c r="D40" s="22"/>
      <c r="E40" s="22"/>
      <c r="F40" s="23"/>
      <c r="G40" s="23"/>
      <c r="H40" s="53" t="s">
        <v>63</v>
      </c>
      <c r="I40" s="54">
        <f>+I38/I39</f>
        <v>-0.0814</v>
      </c>
    </row>
  </sheetData>
  <sheetProtection/>
  <mergeCells count="6">
    <mergeCell ref="A3:I3"/>
    <mergeCell ref="A4:I4"/>
    <mergeCell ref="A5:I5"/>
    <mergeCell ref="D7:G7"/>
    <mergeCell ref="A10:D10"/>
    <mergeCell ref="A35:E35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168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20088.93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0.0379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552996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20958.55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-869.62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552996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" thickBot="1">
      <c r="A35" s="7"/>
      <c r="L35" s="8"/>
      <c r="M35" s="8"/>
    </row>
    <row r="36" spans="1:13" ht="15.7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-869.62</v>
      </c>
    </row>
    <row r="38" ht="1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2019-07-30T13:52:18Z</cp:lastPrinted>
  <dcterms:created xsi:type="dcterms:W3CDTF">1999-08-13T17:16:30Z</dcterms:created>
  <dcterms:modified xsi:type="dcterms:W3CDTF">2020-05-29T00:19:06Z</dcterms:modified>
  <cp:category/>
  <cp:version/>
  <cp:contentType/>
  <cp:contentStatus/>
</cp:coreProperties>
</file>