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50" tabRatio="945" activeTab="2"/>
  </bookViews>
  <sheets>
    <sheet name="GCR" sheetId="1" r:id="rId1"/>
    <sheet name="Sch1, pg1" sheetId="2" r:id="rId2"/>
    <sheet name="Sch1, pg 2" sheetId="3" r:id="rId3"/>
    <sheet name="Sch1, pg 6" sheetId="4" r:id="rId4"/>
    <sheet name="Sch1, pg 7" sheetId="5" r:id="rId5"/>
    <sheet name="Sch1, pg 8" sheetId="6" r:id="rId6"/>
    <sheet name="Sch1, pg 9" sheetId="7" r:id="rId7"/>
    <sheet name="DemandCostWorksheet" sheetId="8" state="hidden" r:id="rId8"/>
    <sheet name="Financial Hedges" sheetId="9" state="hidden" r:id="rId9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2'!$A$1:$J$62</definedName>
    <definedName name="_xlnm.Print_Area" localSheetId="3">'Sch1, pg 6'!$A$1:$N$72</definedName>
    <definedName name="_xlnm.Print_Area" localSheetId="4">'Sch1, pg 7'!$A$1:$G$40</definedName>
    <definedName name="_xlnm.Print_Area" localSheetId="5">'Sch1, pg 8'!$A$1:$O$27</definedName>
    <definedName name="_xlnm.Print_Area" localSheetId="6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comments2.xml><?xml version="1.0" encoding="utf-8"?>
<comments xmlns="http://schemas.openxmlformats.org/spreadsheetml/2006/main">
  <authors>
    <author>Christin Campbell</author>
    <author>jschmidt</author>
  </authors>
  <commentList>
    <comment ref="E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K39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Sales sheet</t>
        </r>
      </text>
    </comment>
    <comment ref="E28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Monthly Tabs-Annual Supply Plans, Net Sys Demand
</t>
        </r>
      </text>
    </comment>
    <comment ref="G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I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</commentList>
</comments>
</file>

<file path=xl/comments3.xml><?xml version="1.0" encoding="utf-8"?>
<comments xmlns="http://schemas.openxmlformats.org/spreadsheetml/2006/main">
  <authors>
    <author>Christin Campbell</author>
    <author>jschmidt</author>
  </authors>
  <commentList>
    <comment ref="C25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  <comment ref="C17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Look in Green Book
</t>
        </r>
      </text>
    </comment>
    <comment ref="B17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Tab-Annual Supply plan</t>
        </r>
      </text>
    </comment>
    <comment ref="G52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if TGT gets fixed, must tie PRICE back to Fixed Price Tab</t>
        </r>
      </text>
    </comment>
    <comment ref="F25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</commentList>
</comments>
</file>

<file path=xl/comments4.xml><?xml version="1.0" encoding="utf-8"?>
<comments xmlns="http://schemas.openxmlformats.org/spreadsheetml/2006/main">
  <authors>
    <author>jschmidt</author>
  </authors>
  <commentList>
    <comment ref="D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  <comment ref="C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</commentList>
</comments>
</file>

<file path=xl/comments5.xml><?xml version="1.0" encoding="utf-8"?>
<comments xmlns="http://schemas.openxmlformats.org/spreadsheetml/2006/main">
  <authors>
    <author>jschmidt</author>
  </authors>
  <commentList>
    <comment ref="C15" authorId="0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DEMAND FORCAST-P.PERGOLA</t>
        </r>
      </text>
    </comment>
  </commentList>
</comments>
</file>

<file path=xl/comments6.xml><?xml version="1.0" encoding="utf-8"?>
<comments xmlns="http://schemas.openxmlformats.org/spreadsheetml/2006/main">
  <authors>
    <author>Julie Decker</author>
    <author>jschmidt</author>
  </authors>
  <commentList>
    <comment ref="D33" authorId="0">
      <text>
        <r>
          <rPr>
            <sz val="8"/>
            <rFont val="Tahoma"/>
            <family val="0"/>
          </rPr>
          <t>hard-code basis from flex filing</t>
        </r>
      </text>
    </comment>
    <comment ref="D35" authorId="0">
      <text>
        <r>
          <rPr>
            <sz val="8"/>
            <rFont val="Tahoma"/>
            <family val="0"/>
          </rPr>
          <t>hard-code basis from flex filing</t>
        </r>
      </text>
    </comment>
    <comment ref="H33" authorId="0">
      <text>
        <r>
          <rPr>
            <sz val="8"/>
            <rFont val="Tahoma"/>
            <family val="0"/>
          </rPr>
          <t>hard-code basis from flex filing</t>
        </r>
      </text>
    </comment>
    <comment ref="H35" authorId="0">
      <text>
        <r>
          <rPr>
            <sz val="8"/>
            <rFont val="Tahoma"/>
            <family val="0"/>
          </rPr>
          <t>hard-code basis from flex filing</t>
        </r>
      </text>
    </comment>
    <comment ref="C14" authorId="0">
      <text>
        <r>
          <rPr>
            <sz val="10"/>
            <rFont val="Tahoma"/>
            <family val="2"/>
          </rPr>
          <t>from Accounting Inventory Balances sheet
TOTAL VEDO INVENTORY LINE as of 8/31/06.</t>
        </r>
      </text>
    </comment>
    <comment ref="D14" authorId="0">
      <text>
        <r>
          <rPr>
            <sz val="8"/>
            <rFont val="Tahoma"/>
            <family val="0"/>
          </rPr>
          <t>from Accounting Inventory Balances sheet
TOTAL VEDO INVENTORY LINE as of 5/31/06.</t>
        </r>
      </text>
    </comment>
    <comment ref="K33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FLEX NYMEX VALUE WITH ADDER
</t>
        </r>
      </text>
    </comment>
    <comment ref="K35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FLEX NYMEX VALUE WITH ADDER
</t>
        </r>
      </text>
    </comment>
  </commentList>
</comments>
</file>

<file path=xl/sharedStrings.xml><?xml version="1.0" encoding="utf-8"?>
<sst xmlns="http://schemas.openxmlformats.org/spreadsheetml/2006/main" count="512" uniqueCount="293">
  <si>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</si>
  <si>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</si>
  <si>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</si>
  <si>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</si>
  <si>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</si>
  <si>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</si>
  <si>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</si>
  <si>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</si>
  <si>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</si>
  <si>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</si>
  <si>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</si>
  <si>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</si>
  <si>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</si>
  <si>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</si>
  <si>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</si>
  <si>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</si>
  <si>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</si>
  <si>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</si>
  <si>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</si>
  <si>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</si>
  <si>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</si>
  <si>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</si>
  <si>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</si>
  <si>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</si>
  <si>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</si>
  <si>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</si>
  <si>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</si>
  <si>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</si>
  <si>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</si>
  <si>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</si>
  <si>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</si>
  <si>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</si>
  <si>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</si>
  <si>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</si>
  <si>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</si>
  <si>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</si>
  <si>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</si>
  <si>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</si>
  <si>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</si>
  <si>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</si>
  <si>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</si>
  <si>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</si>
  <si>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</si>
  <si>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</si>
  <si>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</si>
  <si>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</si>
  <si>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</si>
  <si>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</si>
  <si>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</si>
  <si>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</si>
  <si>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</si>
  <si>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</si>
  <si>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</si>
  <si>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</si>
  <si>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</si>
  <si>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</si>
  <si>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</si>
  <si>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</si>
  <si>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</si>
  <si>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</si>
  <si>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</si>
  <si>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</si>
  <si>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</si>
  <si>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</si>
  <si>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</si>
  <si>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</si>
  <si>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</si>
  <si>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</si>
  <si>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</si>
  <si>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</si>
  <si>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</si>
  <si>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</si>
  <si>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</si>
  <si>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</si>
  <si>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</si>
  <si>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</si>
  <si>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</si>
  <si>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Quantity</t>
  </si>
  <si>
    <t>TEXAS GAS TRANSMISSION</t>
  </si>
  <si>
    <t>Monthly</t>
  </si>
  <si>
    <t>Demand</t>
  </si>
  <si>
    <t>Rate</t>
  </si>
  <si>
    <t>COLUMBIA GAS TRANSMISSION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</si>
  <si>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</si>
  <si>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</si>
  <si>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</si>
  <si>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</si>
  <si>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</si>
  <si>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</si>
  <si>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</si>
  <si>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</si>
  <si>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</si>
  <si>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</si>
  <si>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</si>
  <si>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</si>
  <si>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</si>
  <si>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</si>
  <si>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</si>
  <si>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</si>
  <si>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</si>
  <si>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</si>
  <si>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</si>
  <si>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</si>
  <si>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Contract</t>
  </si>
  <si>
    <t>Demand Cost</t>
  </si>
  <si>
    <t>PAN ENERGY</t>
  </si>
  <si>
    <t>Trunkline to PEPL to TETCO</t>
  </si>
  <si>
    <t>SCQ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</si>
  <si>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</si>
  <si>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</si>
  <si>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</si>
  <si>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</si>
  <si>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</si>
  <si>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</si>
  <si>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</si>
  <si>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</si>
  <si>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</si>
  <si>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</si>
  <si>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</si>
  <si>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</si>
  <si>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</si>
  <si>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</si>
  <si>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</si>
  <si>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</si>
  <si>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</si>
  <si>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</si>
  <si>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</si>
  <si>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</si>
  <si>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</si>
  <si>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</si>
  <si>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</si>
  <si>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</si>
  <si>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</si>
  <si>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</si>
  <si>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</si>
  <si>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</si>
  <si>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</si>
  <si>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</si>
  <si>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</si>
  <si>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</si>
  <si>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</si>
  <si>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</si>
  <si>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</si>
  <si>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</si>
  <si>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</si>
  <si>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</si>
  <si>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</si>
  <si>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</si>
  <si>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 xml:space="preserve">ESTIMATED ANNUAL CONTRACT GAS STORAGE 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</si>
  <si>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</si>
  <si>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</si>
  <si>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</si>
  <si>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</si>
  <si>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</si>
  <si>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</si>
  <si>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</si>
  <si>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</si>
  <si>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</si>
  <si>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AND TRANSPORTATION - DEMAND COST</t>
  </si>
  <si>
    <t>Total Contract Storage Demand Costs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</si>
  <si>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</si>
  <si>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</si>
  <si>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</si>
  <si>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</si>
  <si>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</si>
  <si>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</si>
  <si>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</si>
  <si>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</si>
  <si>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</si>
  <si>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</si>
  <si>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</si>
  <si>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</si>
  <si>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</si>
  <si>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</si>
  <si>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</si>
  <si>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</si>
  <si>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</si>
  <si>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</si>
  <si>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</si>
  <si>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</si>
  <si>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</si>
  <si>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</si>
  <si>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</si>
  <si>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</si>
  <si>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</si>
  <si>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</si>
  <si>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Storage Refill Pricing</t>
  </si>
  <si>
    <t>Columbia</t>
  </si>
  <si>
    <t>Panhandle</t>
  </si>
  <si>
    <t>Columbia Price</t>
  </si>
  <si>
    <t>Panhandle Price</t>
  </si>
  <si>
    <t>NYMEX</t>
  </si>
  <si>
    <t>Weighted Average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</si>
  <si>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</si>
  <si>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</si>
  <si>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</si>
  <si>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</si>
  <si>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</si>
  <si>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</si>
  <si>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</si>
  <si>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</si>
  <si>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</si>
  <si>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</si>
  <si>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</si>
  <si>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</si>
  <si>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</si>
  <si>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</si>
  <si>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</si>
  <si>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</si>
  <si>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</si>
  <si>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</si>
  <si>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</si>
  <si>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</si>
  <si>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</si>
  <si>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</si>
  <si>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</si>
  <si>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Reduction for Estimated Choice Capacity Release</t>
  </si>
  <si>
    <t>Adjusted Contract Storage Demand Costs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</si>
  <si>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</si>
  <si>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</si>
  <si>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</si>
  <si>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</si>
  <si>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</si>
  <si>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</si>
  <si>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</si>
  <si>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</si>
  <si>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</si>
  <si>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FSS (#85042)</t>
  </si>
  <si>
    <t>(21,450 *7)</t>
  </si>
  <si>
    <t>(100,000 *6)</t>
  </si>
  <si>
    <t>(200,000*6)</t>
  </si>
  <si>
    <t>EFT - Transportation (#20351)</t>
  </si>
  <si>
    <t>(46,080*5)</t>
  </si>
  <si>
    <t>FSS (#20350)</t>
  </si>
  <si>
    <t>(46,704 * 12)</t>
  </si>
  <si>
    <t>(200,000 * 12)</t>
  </si>
  <si>
    <t>SST (#85041)</t>
  </si>
  <si>
    <t>Storage</t>
  </si>
  <si>
    <t xml:space="preserve">Total Storage Commodity Cost  </t>
  </si>
  <si>
    <t xml:space="preserve">Total Storage Transportation Commodity Cost  </t>
  </si>
  <si>
    <t>Storage Section</t>
  </si>
  <si>
    <t>Transportation Section</t>
  </si>
  <si>
    <t>Columbia:</t>
  </si>
  <si>
    <t>Use FSS Info for Rates</t>
  </si>
  <si>
    <t>Use Storage Gas loss %</t>
  </si>
  <si>
    <t>Transportation</t>
  </si>
  <si>
    <t>Panhandle:</t>
  </si>
  <si>
    <t>Use SST (small Trans.) Info for Rates</t>
  </si>
  <si>
    <t>Use Trans Ret. Adj %</t>
  </si>
  <si>
    <t>Use Rate Sch. 'WS', Market Area- Inj or Wtd charge</t>
  </si>
  <si>
    <t>Use Rate Sch. 'WS', Market Area-Inj or Wtd %</t>
  </si>
  <si>
    <t>Use Rate Sch. 'WS', Field Area- Inj or Wtd charge</t>
  </si>
  <si>
    <t>Use Rate Sch. 'WS',Field Area- Inj or Wtd %</t>
  </si>
  <si>
    <t>IS NOT USED</t>
  </si>
  <si>
    <t xml:space="preserve">    (GCR 108,</t>
  </si>
  <si>
    <t>Portfolio Management Fee Credit</t>
  </si>
  <si>
    <t>RA+AA</t>
  </si>
  <si>
    <t>I18+I24+I25+I32+I38+I45+I52</t>
  </si>
  <si>
    <t xml:space="preserve">    (GCR 109,</t>
  </si>
  <si>
    <t>Jeremy Schmidt</t>
  </si>
  <si>
    <t>Rate Analyst</t>
  </si>
  <si>
    <t>Page 1 of 10</t>
  </si>
  <si>
    <t>Page 2 of 10</t>
  </si>
  <si>
    <t>Page 6 of 10</t>
  </si>
  <si>
    <t>Page 7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</si>
  <si>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</si>
  <si>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</si>
  <si>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</si>
  <si>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</si>
  <si>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</si>
  <si>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</si>
  <si>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</si>
  <si>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</si>
  <si>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</si>
  <si>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</si>
  <si>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</si>
  <si>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</si>
  <si>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</si>
  <si>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</si>
  <si>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</si>
  <si>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</si>
  <si>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August 2007</t>
  </si>
  <si>
    <t>September 2007</t>
  </si>
  <si>
    <t>October 2007</t>
  </si>
  <si>
    <t>GCR 111</t>
  </si>
  <si>
    <t>August 1 to October 31, 2007</t>
  </si>
  <si>
    <t xml:space="preserve">    (GCR 110,</t>
  </si>
  <si>
    <r>
      <t>For the Period</t>
    </r>
    <r>
      <rPr>
        <b/>
        <sz val="12"/>
        <color indexed="12"/>
        <rFont val="Arial"/>
        <family val="2"/>
      </rPr>
      <t xml:space="preserve">  August 1, 2007 to October 31, 2007</t>
    </r>
  </si>
  <si>
    <t>* This item has been added pursuant to the Order issued on April 11, 2007 for Case Nos. 04-220-GA-GCR and 05-220-GA-GCR.</t>
  </si>
  <si>
    <t>Contract Storage Carrying Costs (Sch 1, Page 9)*</t>
  </si>
  <si>
    <t>Actual</t>
  </si>
  <si>
    <t>July 17, 2007</t>
  </si>
  <si>
    <t>For the Period  August 1, 2007 to October 31, 2007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</si>
</sst>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0"/>
      <name val="Tahoma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8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8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9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0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78" fontId="6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right"/>
      <protection/>
    </xf>
    <xf numFmtId="0" fontId="24" fillId="0" borderId="18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right"/>
    </xf>
    <xf numFmtId="0" fontId="24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4" fillId="0" borderId="0" xfId="17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178" fontId="24" fillId="0" borderId="0" xfId="17" applyNumberFormat="1" applyFont="1" applyFill="1" applyBorder="1" applyAlignment="1" applyProtection="1">
      <alignment horizontal="right"/>
      <protection/>
    </xf>
    <xf numFmtId="178" fontId="24" fillId="0" borderId="20" xfId="0" applyNumberFormat="1" applyFont="1" applyFill="1" applyBorder="1" applyAlignment="1" applyProtection="1">
      <alignment/>
      <protection/>
    </xf>
    <xf numFmtId="178" fontId="24" fillId="0" borderId="1" xfId="17" applyNumberFormat="1" applyFont="1" applyFill="1" applyBorder="1" applyAlignment="1" applyProtection="1">
      <alignment horizontal="center"/>
      <protection/>
    </xf>
    <xf numFmtId="178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21" xfId="0" applyFont="1" applyFill="1" applyBorder="1" applyAlignment="1">
      <alignment horizontal="center"/>
    </xf>
    <xf numFmtId="0" fontId="24" fillId="0" borderId="1" xfId="0" applyFont="1" applyFill="1" applyBorder="1" applyAlignment="1" applyProtection="1">
      <alignment/>
      <protection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 applyProtection="1">
      <alignment horizontal="right"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4" fillId="0" borderId="1" xfId="17" applyNumberFormat="1" applyFont="1" applyFill="1" applyBorder="1" applyAlignment="1" applyProtection="1">
      <alignment horizontal="right"/>
      <protection/>
    </xf>
    <xf numFmtId="0" fontId="24" fillId="0" borderId="23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Continuous"/>
      <protection/>
    </xf>
    <xf numFmtId="0" fontId="24" fillId="0" borderId="24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4" fillId="0" borderId="25" xfId="0" applyFont="1" applyFill="1" applyBorder="1" applyAlignment="1" applyProtection="1">
      <alignment/>
      <protection/>
    </xf>
    <xf numFmtId="0" fontId="24" fillId="0" borderId="25" xfId="0" applyFont="1" applyFill="1" applyBorder="1" applyAlignment="1" applyProtection="1">
      <alignment horizontal="centerContinuous"/>
      <protection/>
    </xf>
    <xf numFmtId="0" fontId="24" fillId="0" borderId="26" xfId="0" applyFont="1" applyFill="1" applyBorder="1" applyAlignment="1" applyProtection="1">
      <alignment horizontal="centerContinuous"/>
      <protection/>
    </xf>
    <xf numFmtId="178" fontId="24" fillId="0" borderId="0" xfId="0" applyNumberFormat="1" applyFont="1" applyFill="1" applyAlignment="1" applyProtection="1">
      <alignment/>
      <protection/>
    </xf>
    <xf numFmtId="0" fontId="27" fillId="0" borderId="20" xfId="0" applyFont="1" applyFill="1" applyBorder="1" applyAlignment="1" applyProtection="1">
      <alignment horizontal="centerContinuous"/>
      <protection/>
    </xf>
    <xf numFmtId="0" fontId="24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9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30" fillId="0" borderId="0" xfId="0" applyFont="1" applyFill="1" applyAlignment="1">
      <alignment/>
    </xf>
    <xf numFmtId="205" fontId="31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20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6" fontId="6" fillId="0" borderId="1" xfId="0" applyNumberFormat="1" applyFont="1" applyFill="1" applyBorder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5" fillId="0" borderId="17" xfId="0" applyNumberFormat="1" applyFont="1" applyFill="1" applyBorder="1" applyAlignment="1" applyProtection="1">
      <alignment horizontal="center"/>
      <protection/>
    </xf>
    <xf numFmtId="17" fontId="25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178" fontId="26" fillId="0" borderId="0" xfId="17" applyNumberFormat="1" applyFont="1" applyFill="1" applyBorder="1" applyAlignment="1" applyProtection="1">
      <alignment horizontal="right"/>
      <protection locked="0"/>
    </xf>
    <xf numFmtId="178" fontId="26" fillId="0" borderId="0" xfId="17" applyNumberFormat="1" applyFont="1" applyFill="1" applyBorder="1" applyAlignment="1" applyProtection="1">
      <alignment horizontal="right"/>
      <protection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4" fillId="0" borderId="0" xfId="0" applyNumberFormat="1" applyFont="1" applyFill="1" applyAlignment="1" quotePrefix="1">
      <alignment horizontal="center"/>
    </xf>
    <xf numFmtId="187" fontId="14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187" fontId="32" fillId="0" borderId="0" xfId="21" applyNumberFormat="1" applyFont="1" applyFill="1" applyBorder="1" applyAlignment="1">
      <alignment/>
      <protection/>
    </xf>
    <xf numFmtId="0" fontId="15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zoomScale="55" zoomScaleNormal="55" workbookViewId="0" topLeftCell="A1">
      <selection activeCell="A1" sqref="A1:IV16384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4.6640625" style="3" bestFit="1" customWidth="1"/>
    <col min="8" max="8" width="1.66796875" style="3" customWidth="1"/>
    <col min="9" max="9" width="18.335937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61"/>
      <c r="N1" s="94"/>
      <c r="O1" s="96"/>
    </row>
    <row r="2" spans="2:15" ht="15.75">
      <c r="B2" s="92" t="s">
        <v>284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62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61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61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61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61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6"/>
      <c r="N7" s="96"/>
      <c r="O7" s="96"/>
    </row>
    <row r="8" spans="1:16" s="171" customFormat="1" ht="18">
      <c r="A8" s="165"/>
      <c r="B8" s="166"/>
      <c r="C8" s="166"/>
      <c r="D8" s="166"/>
      <c r="E8" s="166"/>
      <c r="F8" s="166"/>
      <c r="G8" s="245" t="s">
        <v>290</v>
      </c>
      <c r="H8" s="166"/>
      <c r="I8" s="245" t="s">
        <v>76</v>
      </c>
      <c r="J8" s="166"/>
      <c r="K8" s="245" t="s">
        <v>76</v>
      </c>
      <c r="L8" s="166"/>
      <c r="M8" s="167"/>
      <c r="N8" s="168"/>
      <c r="O8" s="169"/>
      <c r="P8" s="170"/>
    </row>
    <row r="9" spans="1:16" s="171" customFormat="1" ht="18">
      <c r="A9" s="172"/>
      <c r="B9" s="173"/>
      <c r="C9" s="169"/>
      <c r="D9" s="169"/>
      <c r="E9" s="169"/>
      <c r="F9" s="169"/>
      <c r="G9" s="246" t="s">
        <v>281</v>
      </c>
      <c r="H9" s="247"/>
      <c r="I9" s="246" t="s">
        <v>282</v>
      </c>
      <c r="J9" s="247"/>
      <c r="K9" s="246" t="s">
        <v>283</v>
      </c>
      <c r="L9" s="169"/>
      <c r="M9" s="174"/>
      <c r="N9" s="175"/>
      <c r="O9" s="169"/>
      <c r="P9" s="170"/>
    </row>
    <row r="10" spans="1:16" s="171" customFormat="1" ht="18">
      <c r="A10" s="172"/>
      <c r="B10" s="169"/>
      <c r="C10" s="169"/>
      <c r="D10" s="169"/>
      <c r="E10" s="169"/>
      <c r="F10" s="169"/>
      <c r="G10" s="176" t="s">
        <v>212</v>
      </c>
      <c r="H10" s="169"/>
      <c r="I10" s="176" t="s">
        <v>212</v>
      </c>
      <c r="J10" s="169"/>
      <c r="K10" s="176" t="s">
        <v>212</v>
      </c>
      <c r="L10" s="169"/>
      <c r="M10" s="174"/>
      <c r="N10" s="175"/>
      <c r="O10" s="169"/>
      <c r="P10" s="170"/>
    </row>
    <row r="11" spans="1:16" s="171" customFormat="1" ht="18">
      <c r="A11" s="172">
        <v>1</v>
      </c>
      <c r="B11" s="169" t="s">
        <v>35</v>
      </c>
      <c r="C11" s="169"/>
      <c r="D11" s="169"/>
      <c r="E11" s="169"/>
      <c r="F11" s="169"/>
      <c r="G11" s="177">
        <v>9.8745</v>
      </c>
      <c r="H11" s="178"/>
      <c r="I11" s="177">
        <v>9.7422</v>
      </c>
      <c r="J11" s="178"/>
      <c r="K11" s="177">
        <v>9.4271</v>
      </c>
      <c r="L11" s="169"/>
      <c r="M11" s="179"/>
      <c r="N11" s="180"/>
      <c r="O11" s="169"/>
      <c r="P11" s="170"/>
    </row>
    <row r="12" spans="1:16" s="171" customFormat="1" ht="18">
      <c r="A12" s="172">
        <v>2</v>
      </c>
      <c r="B12" s="169" t="s">
        <v>37</v>
      </c>
      <c r="C12" s="169"/>
      <c r="D12" s="169"/>
      <c r="E12" s="169"/>
      <c r="F12" s="169"/>
      <c r="G12" s="177">
        <v>-0.0021</v>
      </c>
      <c r="H12" s="178"/>
      <c r="I12" s="177">
        <v>-0.0021</v>
      </c>
      <c r="J12" s="178"/>
      <c r="K12" s="177">
        <v>-0.0021</v>
      </c>
      <c r="L12" s="169"/>
      <c r="M12" s="179"/>
      <c r="N12" s="175"/>
      <c r="O12" s="169"/>
      <c r="P12" s="170" t="s">
        <v>256</v>
      </c>
    </row>
    <row r="13" spans="1:16" s="171" customFormat="1" ht="18">
      <c r="A13" s="172">
        <v>3</v>
      </c>
      <c r="B13" s="169" t="s">
        <v>38</v>
      </c>
      <c r="C13" s="169"/>
      <c r="D13" s="169"/>
      <c r="E13" s="169"/>
      <c r="F13" s="169"/>
      <c r="G13" s="181">
        <v>-0.0562</v>
      </c>
      <c r="H13" s="178"/>
      <c r="I13" s="181">
        <v>-0.0562</v>
      </c>
      <c r="J13" s="178"/>
      <c r="K13" s="181">
        <v>-0.0562</v>
      </c>
      <c r="L13" s="169"/>
      <c r="M13" s="179"/>
      <c r="N13" s="175"/>
      <c r="O13" s="169"/>
      <c r="P13" s="182">
        <v>-0.0583</v>
      </c>
    </row>
    <row r="14" spans="1:16" s="171" customFormat="1" ht="18">
      <c r="A14" s="172">
        <v>4</v>
      </c>
      <c r="B14" s="169" t="s">
        <v>226</v>
      </c>
      <c r="C14" s="169"/>
      <c r="D14" s="169"/>
      <c r="E14" s="169"/>
      <c r="F14" s="169"/>
      <c r="G14" s="177">
        <v>9.8162</v>
      </c>
      <c r="H14" s="178"/>
      <c r="I14" s="177">
        <v>9.6839</v>
      </c>
      <c r="J14" s="178"/>
      <c r="K14" s="177">
        <v>9.3688</v>
      </c>
      <c r="L14" s="169"/>
      <c r="M14" s="179"/>
      <c r="N14" s="175"/>
      <c r="O14" s="169"/>
      <c r="P14" s="170"/>
    </row>
    <row r="15" spans="1:16" s="171" customFormat="1" ht="18">
      <c r="A15" s="17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83"/>
      <c r="N15" s="175"/>
      <c r="O15" s="169"/>
      <c r="P15" s="170"/>
    </row>
    <row r="16" spans="1:16" s="171" customFormat="1" ht="18">
      <c r="A16" s="172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83"/>
      <c r="N16" s="175"/>
      <c r="O16" s="169"/>
      <c r="P16" s="170"/>
    </row>
    <row r="17" spans="1:16" s="171" customFormat="1" ht="18">
      <c r="A17" s="206" t="s">
        <v>39</v>
      </c>
      <c r="B17" s="186"/>
      <c r="C17" s="185"/>
      <c r="D17" s="185"/>
      <c r="E17" s="248" t="s">
        <v>285</v>
      </c>
      <c r="F17" s="185"/>
      <c r="G17" s="186"/>
      <c r="H17" s="185"/>
      <c r="I17" s="186"/>
      <c r="J17" s="185"/>
      <c r="K17" s="185"/>
      <c r="L17" s="185"/>
      <c r="M17" s="187"/>
      <c r="N17" s="188"/>
      <c r="O17" s="169"/>
      <c r="P17" s="170"/>
    </row>
    <row r="18" spans="1:16" s="171" customFormat="1" ht="18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190"/>
      <c r="O18" s="169"/>
      <c r="P18" s="170"/>
    </row>
    <row r="19" spans="1:16" s="171" customFormat="1" ht="18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190"/>
      <c r="O19" s="169"/>
      <c r="P19" s="170"/>
    </row>
    <row r="20" spans="1:16" s="171" customFormat="1" ht="18">
      <c r="A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190"/>
      <c r="O20" s="169"/>
      <c r="P20" s="170"/>
    </row>
    <row r="21" spans="1:16" s="171" customFormat="1" ht="18">
      <c r="A21" s="173"/>
      <c r="B21" s="173" t="s">
        <v>31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83"/>
      <c r="N21" s="169"/>
      <c r="O21" s="169"/>
      <c r="P21" s="170"/>
    </row>
    <row r="22" spans="1:16" s="171" customFormat="1" ht="18">
      <c r="A22" s="165"/>
      <c r="B22" s="166"/>
      <c r="C22" s="166"/>
      <c r="D22" s="166"/>
      <c r="E22" s="166"/>
      <c r="F22" s="166"/>
      <c r="G22" s="192" t="s">
        <v>290</v>
      </c>
      <c r="H22" s="166"/>
      <c r="I22" s="192" t="s">
        <v>76</v>
      </c>
      <c r="J22" s="166"/>
      <c r="K22" s="192" t="s">
        <v>76</v>
      </c>
      <c r="L22" s="166"/>
      <c r="M22" s="167"/>
      <c r="N22" s="168"/>
      <c r="O22" s="169"/>
      <c r="P22" s="170"/>
    </row>
    <row r="23" spans="1:16" s="171" customFormat="1" ht="18">
      <c r="A23" s="172"/>
      <c r="B23" s="173"/>
      <c r="C23" s="169"/>
      <c r="D23" s="169"/>
      <c r="E23" s="169"/>
      <c r="F23" s="169"/>
      <c r="G23" s="193" t="s">
        <v>281</v>
      </c>
      <c r="H23" s="173"/>
      <c r="I23" s="193" t="s">
        <v>282</v>
      </c>
      <c r="J23" s="173"/>
      <c r="K23" s="193" t="s">
        <v>283</v>
      </c>
      <c r="L23" s="169"/>
      <c r="M23" s="183"/>
      <c r="N23" s="175"/>
      <c r="O23" s="169"/>
      <c r="P23" s="170"/>
    </row>
    <row r="24" spans="1:16" s="171" customFormat="1" ht="18">
      <c r="A24" s="172"/>
      <c r="B24" s="194"/>
      <c r="C24" s="194"/>
      <c r="D24" s="194"/>
      <c r="E24" s="169"/>
      <c r="F24" s="169"/>
      <c r="G24" s="195" t="s">
        <v>212</v>
      </c>
      <c r="H24" s="173"/>
      <c r="I24" s="195" t="s">
        <v>212</v>
      </c>
      <c r="J24" s="173"/>
      <c r="K24" s="195" t="s">
        <v>212</v>
      </c>
      <c r="L24" s="169"/>
      <c r="M24" s="174"/>
      <c r="N24" s="175"/>
      <c r="O24" s="169"/>
      <c r="P24" s="170"/>
    </row>
    <row r="25" spans="1:16" s="171" customFormat="1" ht="18">
      <c r="A25" s="184">
        <v>5</v>
      </c>
      <c r="B25" s="185" t="s">
        <v>157</v>
      </c>
      <c r="C25" s="185"/>
      <c r="D25" s="185"/>
      <c r="E25" s="185"/>
      <c r="F25" s="185"/>
      <c r="G25" s="181">
        <v>9.8745</v>
      </c>
      <c r="H25" s="186"/>
      <c r="I25" s="181">
        <v>9.7422</v>
      </c>
      <c r="J25" s="185"/>
      <c r="K25" s="181">
        <v>9.4271</v>
      </c>
      <c r="L25" s="185"/>
      <c r="M25" s="196"/>
      <c r="N25" s="188"/>
      <c r="O25" s="169"/>
      <c r="P25" s="170"/>
    </row>
    <row r="26" spans="1:16" s="171" customFormat="1" ht="18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1"/>
      <c r="N26" s="190"/>
      <c r="O26" s="169"/>
      <c r="P26" s="170"/>
    </row>
    <row r="27" spans="1:16" s="171" customFormat="1" ht="18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 t="s">
        <v>3</v>
      </c>
      <c r="N27" s="190"/>
      <c r="O27" s="169"/>
      <c r="P27" s="170"/>
    </row>
    <row r="28" spans="1:16" s="171" customFormat="1" ht="18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N28" s="190"/>
      <c r="O28" s="169"/>
      <c r="P28" s="170"/>
    </row>
    <row r="29" spans="1:16" s="171" customFormat="1" ht="18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90"/>
      <c r="O29" s="169"/>
      <c r="P29" s="170"/>
    </row>
    <row r="30" spans="1:16" s="171" customFormat="1" ht="18">
      <c r="A30" s="173"/>
      <c r="B30" s="173" t="s">
        <v>33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83"/>
      <c r="N30" s="169"/>
      <c r="O30" s="169"/>
      <c r="P30" s="170"/>
    </row>
    <row r="31" spans="1:16" s="171" customFormat="1" ht="18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97"/>
      <c r="L31" s="166"/>
      <c r="M31" s="167"/>
      <c r="N31" s="168"/>
      <c r="O31" s="169"/>
      <c r="P31" s="170"/>
    </row>
    <row r="32" spans="1:16" s="171" customFormat="1" ht="18">
      <c r="A32" s="172"/>
      <c r="B32" s="173"/>
      <c r="C32" s="173"/>
      <c r="D32" s="169"/>
      <c r="E32" s="169"/>
      <c r="F32" s="169"/>
      <c r="G32" s="169"/>
      <c r="H32" s="169"/>
      <c r="I32" s="169"/>
      <c r="J32" s="169"/>
      <c r="K32" s="198" t="s">
        <v>0</v>
      </c>
      <c r="L32" s="199"/>
      <c r="M32" s="200" t="s">
        <v>1</v>
      </c>
      <c r="N32" s="175"/>
      <c r="O32" s="169"/>
      <c r="P32" s="170"/>
    </row>
    <row r="33" spans="1:16" s="171" customFormat="1" ht="18">
      <c r="A33" s="172"/>
      <c r="B33" s="169"/>
      <c r="C33" s="169"/>
      <c r="D33" s="169"/>
      <c r="E33" s="169"/>
      <c r="F33" s="169"/>
      <c r="G33" s="169"/>
      <c r="H33" s="169"/>
      <c r="I33" s="169"/>
      <c r="J33" s="169"/>
      <c r="K33" s="201"/>
      <c r="L33" s="169"/>
      <c r="M33" s="183"/>
      <c r="N33" s="175"/>
      <c r="O33" s="169"/>
      <c r="P33" s="170"/>
    </row>
    <row r="34" spans="1:16" s="171" customFormat="1" ht="18">
      <c r="A34" s="172">
        <v>6</v>
      </c>
      <c r="B34" s="169" t="s">
        <v>40</v>
      </c>
      <c r="C34" s="169"/>
      <c r="D34" s="169"/>
      <c r="E34" s="169"/>
      <c r="F34" s="169"/>
      <c r="G34" s="183" t="s">
        <v>213</v>
      </c>
      <c r="H34" s="169"/>
      <c r="I34" s="169" t="s">
        <v>41</v>
      </c>
      <c r="J34" s="169"/>
      <c r="K34" s="202" t="s">
        <v>36</v>
      </c>
      <c r="L34" s="169"/>
      <c r="M34" s="179">
        <v>0</v>
      </c>
      <c r="N34" s="175"/>
      <c r="O34" s="169"/>
      <c r="P34" s="170"/>
    </row>
    <row r="35" spans="1:16" s="171" customFormat="1" ht="18">
      <c r="A35" s="172">
        <v>7</v>
      </c>
      <c r="B35" s="169" t="s">
        <v>42</v>
      </c>
      <c r="C35" s="169"/>
      <c r="D35" s="169"/>
      <c r="E35" s="169"/>
      <c r="F35" s="169"/>
      <c r="G35" s="249" t="s">
        <v>286</v>
      </c>
      <c r="H35" s="250"/>
      <c r="I35" s="169" t="s">
        <v>43</v>
      </c>
      <c r="J35" s="169"/>
      <c r="K35" s="202" t="s">
        <v>36</v>
      </c>
      <c r="L35" s="169"/>
      <c r="M35" s="251">
        <v>0</v>
      </c>
      <c r="N35" s="175"/>
      <c r="O35" s="169"/>
      <c r="P35" s="170"/>
    </row>
    <row r="36" spans="1:16" s="171" customFormat="1" ht="18">
      <c r="A36" s="172">
        <v>8</v>
      </c>
      <c r="B36" s="169" t="s">
        <v>44</v>
      </c>
      <c r="C36" s="169"/>
      <c r="D36" s="169"/>
      <c r="E36" s="169"/>
      <c r="F36" s="169"/>
      <c r="G36" s="249" t="s">
        <v>258</v>
      </c>
      <c r="H36" s="250"/>
      <c r="I36" s="169" t="s">
        <v>43</v>
      </c>
      <c r="J36" s="169"/>
      <c r="K36" s="202" t="s">
        <v>36</v>
      </c>
      <c r="L36" s="169"/>
      <c r="M36" s="251">
        <v>0</v>
      </c>
      <c r="N36" s="175"/>
      <c r="O36" s="169"/>
      <c r="P36" s="170"/>
    </row>
    <row r="37" spans="1:16" s="171" customFormat="1" ht="18">
      <c r="A37" s="172">
        <v>9</v>
      </c>
      <c r="B37" s="169" t="s">
        <v>45</v>
      </c>
      <c r="C37" s="169"/>
      <c r="D37" s="169"/>
      <c r="E37" s="169"/>
      <c r="F37" s="169"/>
      <c r="G37" s="249" t="s">
        <v>254</v>
      </c>
      <c r="H37" s="250"/>
      <c r="I37" s="169" t="s">
        <v>43</v>
      </c>
      <c r="J37" s="169"/>
      <c r="K37" s="202" t="s">
        <v>36</v>
      </c>
      <c r="L37" s="169"/>
      <c r="M37" s="251">
        <v>-0.0021</v>
      </c>
      <c r="N37" s="175"/>
      <c r="O37" s="169"/>
      <c r="P37" s="170"/>
    </row>
    <row r="38" spans="1:16" s="171" customFormat="1" ht="18">
      <c r="A38" s="184">
        <v>10</v>
      </c>
      <c r="B38" s="185" t="s">
        <v>46</v>
      </c>
      <c r="C38" s="185"/>
      <c r="D38" s="185"/>
      <c r="E38" s="185"/>
      <c r="F38" s="185"/>
      <c r="G38" s="185"/>
      <c r="H38" s="185"/>
      <c r="I38" s="185"/>
      <c r="J38" s="185"/>
      <c r="K38" s="203" t="s">
        <v>36</v>
      </c>
      <c r="L38" s="185"/>
      <c r="M38" s="196">
        <v>-0.0021</v>
      </c>
      <c r="N38" s="188"/>
      <c r="O38" s="169"/>
      <c r="P38" s="170"/>
    </row>
    <row r="39" spans="1:16" s="171" customFormat="1" ht="18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0"/>
      <c r="O39" s="169"/>
      <c r="P39" s="170"/>
    </row>
    <row r="40" spans="1:16" s="171" customFormat="1" ht="18">
      <c r="A40" s="189"/>
      <c r="B40" s="190"/>
      <c r="C40" s="190"/>
      <c r="D40" s="190"/>
      <c r="E40" s="190"/>
      <c r="F40" s="190"/>
      <c r="G40" s="204"/>
      <c r="H40" s="190"/>
      <c r="I40" s="190"/>
      <c r="J40" s="190"/>
      <c r="K40" s="190"/>
      <c r="L40" s="190"/>
      <c r="M40" s="191"/>
      <c r="N40" s="190"/>
      <c r="O40" s="169"/>
      <c r="P40" s="170"/>
    </row>
    <row r="41" spans="1:16" s="171" customFormat="1" ht="18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190"/>
      <c r="O41" s="169"/>
      <c r="P41" s="170"/>
    </row>
    <row r="42" spans="1:16" s="171" customFormat="1" ht="18">
      <c r="A42" s="173"/>
      <c r="B42" s="173" t="s">
        <v>32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83"/>
      <c r="N42" s="169"/>
      <c r="O42" s="169"/>
      <c r="P42" s="170"/>
    </row>
    <row r="43" spans="1:16" s="171" customFormat="1" ht="18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97"/>
      <c r="L43" s="166"/>
      <c r="M43" s="167"/>
      <c r="N43" s="168"/>
      <c r="O43" s="169"/>
      <c r="P43" s="170"/>
    </row>
    <row r="44" spans="1:16" s="171" customFormat="1" ht="18">
      <c r="A44" s="172"/>
      <c r="B44" s="173"/>
      <c r="C44" s="169"/>
      <c r="D44" s="169"/>
      <c r="E44" s="169"/>
      <c r="F44" s="169"/>
      <c r="G44" s="169"/>
      <c r="H44" s="169"/>
      <c r="I44" s="169"/>
      <c r="J44" s="169"/>
      <c r="K44" s="205" t="s">
        <v>0</v>
      </c>
      <c r="L44" s="169"/>
      <c r="M44" s="200" t="s">
        <v>1</v>
      </c>
      <c r="N44" s="175"/>
      <c r="O44" s="169"/>
      <c r="P44" s="170"/>
    </row>
    <row r="45" spans="1:16" s="171" customFormat="1" ht="18">
      <c r="A45" s="172"/>
      <c r="B45" s="169"/>
      <c r="C45" s="169"/>
      <c r="D45" s="169"/>
      <c r="E45" s="169"/>
      <c r="F45" s="169"/>
      <c r="G45" s="169"/>
      <c r="H45" s="169"/>
      <c r="I45" s="169"/>
      <c r="J45" s="169"/>
      <c r="K45" s="201"/>
      <c r="L45" s="169"/>
      <c r="M45" s="183"/>
      <c r="N45" s="175"/>
      <c r="O45" s="169"/>
      <c r="P45" s="170"/>
    </row>
    <row r="46" spans="1:16" s="171" customFormat="1" ht="18">
      <c r="A46" s="172">
        <v>11</v>
      </c>
      <c r="B46" s="169" t="s">
        <v>47</v>
      </c>
      <c r="C46" s="169"/>
      <c r="D46" s="169"/>
      <c r="E46" s="169"/>
      <c r="F46" s="169"/>
      <c r="G46" s="183" t="s">
        <v>214</v>
      </c>
      <c r="H46" s="169"/>
      <c r="I46" s="169" t="s">
        <v>222</v>
      </c>
      <c r="J46" s="169"/>
      <c r="K46" s="202" t="s">
        <v>36</v>
      </c>
      <c r="L46" s="169"/>
      <c r="M46" s="179">
        <v>0.0432</v>
      </c>
      <c r="N46" s="175"/>
      <c r="O46" s="169"/>
      <c r="P46" s="170"/>
    </row>
    <row r="47" spans="1:16" s="171" customFormat="1" ht="18">
      <c r="A47" s="172">
        <v>12</v>
      </c>
      <c r="B47" s="169" t="s">
        <v>48</v>
      </c>
      <c r="C47" s="169"/>
      <c r="D47" s="169"/>
      <c r="E47" s="169"/>
      <c r="F47" s="169"/>
      <c r="G47" s="249" t="s">
        <v>286</v>
      </c>
      <c r="H47" s="169"/>
      <c r="I47" s="169" t="s">
        <v>224</v>
      </c>
      <c r="J47" s="169"/>
      <c r="K47" s="202" t="s">
        <v>36</v>
      </c>
      <c r="L47" s="169"/>
      <c r="M47" s="252">
        <v>-0.1251</v>
      </c>
      <c r="N47" s="175"/>
      <c r="O47" s="169"/>
      <c r="P47" s="170"/>
    </row>
    <row r="48" spans="1:16" s="171" customFormat="1" ht="18">
      <c r="A48" s="172">
        <v>13</v>
      </c>
      <c r="B48" s="169" t="s">
        <v>49</v>
      </c>
      <c r="C48" s="169"/>
      <c r="D48" s="169"/>
      <c r="E48" s="169"/>
      <c r="F48" s="169"/>
      <c r="G48" s="249" t="s">
        <v>258</v>
      </c>
      <c r="H48" s="169"/>
      <c r="I48" s="169" t="s">
        <v>224</v>
      </c>
      <c r="J48" s="169"/>
      <c r="K48" s="202" t="s">
        <v>36</v>
      </c>
      <c r="L48" s="169"/>
      <c r="M48" s="252">
        <v>0.0442</v>
      </c>
      <c r="N48" s="175"/>
      <c r="O48" s="169"/>
      <c r="P48" s="170"/>
    </row>
    <row r="49" spans="1:16" s="171" customFormat="1" ht="18">
      <c r="A49" s="172">
        <v>14</v>
      </c>
      <c r="B49" s="169" t="s">
        <v>50</v>
      </c>
      <c r="C49" s="169"/>
      <c r="D49" s="169"/>
      <c r="E49" s="169"/>
      <c r="F49" s="169"/>
      <c r="G49" s="249" t="s">
        <v>254</v>
      </c>
      <c r="H49" s="169"/>
      <c r="I49" s="169" t="s">
        <v>224</v>
      </c>
      <c r="J49" s="169"/>
      <c r="K49" s="202" t="s">
        <v>36</v>
      </c>
      <c r="L49" s="169"/>
      <c r="M49" s="251">
        <v>-0.0185</v>
      </c>
      <c r="N49" s="175"/>
      <c r="O49" s="169"/>
      <c r="P49" s="170"/>
    </row>
    <row r="50" spans="1:16" s="171" customFormat="1" ht="18">
      <c r="A50" s="184">
        <v>15</v>
      </c>
      <c r="B50" s="185" t="s">
        <v>51</v>
      </c>
      <c r="C50" s="185"/>
      <c r="D50" s="185"/>
      <c r="E50" s="185"/>
      <c r="F50" s="185"/>
      <c r="G50" s="185"/>
      <c r="H50" s="185"/>
      <c r="I50" s="185"/>
      <c r="J50" s="185"/>
      <c r="K50" s="203" t="s">
        <v>36</v>
      </c>
      <c r="L50" s="185"/>
      <c r="M50" s="196">
        <v>-0.056199999999999986</v>
      </c>
      <c r="N50" s="188"/>
      <c r="O50" s="169"/>
      <c r="P50" s="170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6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4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3"/>
      <c r="N57" s="11"/>
    </row>
    <row r="59" ht="18">
      <c r="B59" s="171" t="s">
        <v>52</v>
      </c>
    </row>
    <row r="60" ht="18">
      <c r="B60" s="171" t="s">
        <v>53</v>
      </c>
    </row>
    <row r="61" ht="18">
      <c r="B61" s="171"/>
    </row>
    <row r="62" spans="2:4" ht="18">
      <c r="B62" s="171" t="s">
        <v>160</v>
      </c>
      <c r="C62" s="253" t="s">
        <v>291</v>
      </c>
      <c r="D62" s="254"/>
    </row>
    <row r="63" ht="18">
      <c r="B63" s="171"/>
    </row>
    <row r="64" spans="2:7" ht="18">
      <c r="B64" s="190" t="s">
        <v>161</v>
      </c>
      <c r="C64" s="95" t="s">
        <v>259</v>
      </c>
      <c r="D64" s="6"/>
      <c r="F64" s="100"/>
      <c r="G64" s="100"/>
    </row>
    <row r="65" spans="2:7" ht="18">
      <c r="B65" s="171"/>
      <c r="F65" s="100"/>
      <c r="G65" s="100"/>
    </row>
    <row r="66" spans="2:3" ht="18">
      <c r="B66" s="171" t="s">
        <v>162</v>
      </c>
      <c r="C66" s="3" t="s">
        <v>260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D1">
      <selection activeCell="G34" sqref="G34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284</v>
      </c>
      <c r="K1" s="3" t="s">
        <v>131</v>
      </c>
    </row>
    <row r="2" ht="15">
      <c r="K2" s="3" t="s">
        <v>261</v>
      </c>
    </row>
    <row r="3" ht="15"/>
    <row r="4" spans="1:11" s="26" customFormat="1" ht="15.75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s="26" customFormat="1" ht="15.75">
      <c r="A5" s="260" t="s">
        <v>120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s="26" customFormat="1" ht="15.75">
      <c r="A6" s="260" t="s">
        <v>287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="26" customFormat="1" ht="15"/>
    <row r="8" spans="3:18" s="26" customFormat="1" ht="15.75">
      <c r="C8" s="262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="26" customFormat="1" ht="15"/>
    <row r="10" spans="5:10" s="26" customFormat="1" ht="15">
      <c r="E10" s="261"/>
      <c r="F10" s="261"/>
      <c r="G10" s="261"/>
      <c r="H10" s="261"/>
      <c r="I10" s="261"/>
      <c r="J10" s="103"/>
    </row>
    <row r="11" spans="1:9" s="26" customFormat="1" ht="15.75">
      <c r="A11" s="103" t="s">
        <v>117</v>
      </c>
      <c r="B11" s="103"/>
      <c r="E11" s="228" t="s">
        <v>290</v>
      </c>
      <c r="G11" s="228" t="s">
        <v>76</v>
      </c>
      <c r="I11" s="228" t="s">
        <v>76</v>
      </c>
    </row>
    <row r="12" spans="1:11" s="26" customFormat="1" ht="15.75">
      <c r="A12" s="229" t="s">
        <v>119</v>
      </c>
      <c r="B12" s="230"/>
      <c r="C12" s="229" t="s">
        <v>123</v>
      </c>
      <c r="E12" s="231" t="s">
        <v>281</v>
      </c>
      <c r="F12" s="103"/>
      <c r="G12" s="231" t="s">
        <v>282</v>
      </c>
      <c r="H12" s="103"/>
      <c r="I12" s="231" t="s">
        <v>283</v>
      </c>
      <c r="J12" s="103"/>
      <c r="K12" s="229" t="s">
        <v>118</v>
      </c>
    </row>
    <row r="13" spans="1:11" s="26" customFormat="1" ht="15">
      <c r="A13" s="230"/>
      <c r="B13" s="230"/>
      <c r="C13" s="230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133</v>
      </c>
      <c r="K15" s="103"/>
    </row>
    <row r="16" spans="1:11" s="26" customFormat="1" ht="15">
      <c r="A16" s="103">
        <v>1</v>
      </c>
      <c r="C16" s="26" t="s">
        <v>135</v>
      </c>
      <c r="E16" s="91">
        <v>18789145</v>
      </c>
      <c r="F16" s="91"/>
      <c r="G16" s="91">
        <v>15352307</v>
      </c>
      <c r="H16" s="91"/>
      <c r="I16" s="91">
        <v>18499030</v>
      </c>
      <c r="J16" s="91"/>
      <c r="K16" s="91">
        <v>52640482</v>
      </c>
    </row>
    <row r="17" s="26" customFormat="1" ht="15">
      <c r="A17" s="103"/>
    </row>
    <row r="18" spans="1:11" s="26" customFormat="1" ht="15">
      <c r="A18" s="103">
        <v>2</v>
      </c>
      <c r="C18" s="26" t="s">
        <v>277</v>
      </c>
      <c r="E18" s="148">
        <v>0</v>
      </c>
      <c r="F18" s="91"/>
      <c r="G18" s="148">
        <v>0</v>
      </c>
      <c r="H18" s="91"/>
      <c r="I18" s="148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136</v>
      </c>
      <c r="E20" s="91">
        <v>70833</v>
      </c>
      <c r="F20" s="91"/>
      <c r="G20" s="91">
        <v>47967</v>
      </c>
      <c r="H20" s="91"/>
      <c r="I20" s="91">
        <v>36533</v>
      </c>
      <c r="J20" s="91"/>
      <c r="K20" s="91">
        <v>155333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289</v>
      </c>
      <c r="E22" s="91">
        <v>580648.894146907</v>
      </c>
      <c r="F22" s="91"/>
      <c r="G22" s="91">
        <v>676497.2172960679</v>
      </c>
      <c r="H22" s="91"/>
      <c r="I22" s="91">
        <v>743511.016445929</v>
      </c>
      <c r="J22" s="91"/>
      <c r="K22" s="91">
        <v>2000657.1278889037</v>
      </c>
    </row>
    <row r="23" s="26" customFormat="1" ht="15">
      <c r="A23" s="103"/>
    </row>
    <row r="24" spans="1:11" s="26" customFormat="1" ht="15">
      <c r="A24" s="103">
        <v>5</v>
      </c>
      <c r="C24" s="26" t="s">
        <v>137</v>
      </c>
      <c r="E24" s="104">
        <v>-13650932.924999999</v>
      </c>
      <c r="F24" s="105"/>
      <c r="G24" s="104">
        <v>-9352664.64</v>
      </c>
      <c r="H24" s="105"/>
      <c r="I24" s="104">
        <v>-6730647.1624</v>
      </c>
      <c r="J24" s="105"/>
      <c r="K24" s="104">
        <v>-29734244.727399997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121</v>
      </c>
      <c r="E26" s="232">
        <v>5789693.969146909</v>
      </c>
      <c r="F26" s="233"/>
      <c r="G26" s="234">
        <v>6724106.577296067</v>
      </c>
      <c r="H26" s="233"/>
      <c r="I26" s="234">
        <v>12548426.854045928</v>
      </c>
      <c r="J26" s="233"/>
      <c r="K26" s="235">
        <v>25062227.400488906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142</v>
      </c>
      <c r="E28" s="4">
        <v>674312</v>
      </c>
      <c r="G28" s="4">
        <v>795150</v>
      </c>
      <c r="I28" s="4">
        <v>1540173</v>
      </c>
      <c r="K28" s="10">
        <v>3009635</v>
      </c>
    </row>
    <row r="29" s="26" customFormat="1" ht="15">
      <c r="A29" s="103"/>
    </row>
    <row r="30" spans="1:13" s="26" customFormat="1" ht="15">
      <c r="A30" s="103">
        <v>8</v>
      </c>
      <c r="C30" s="26" t="s">
        <v>122</v>
      </c>
      <c r="E30" s="25">
        <v>8.586075836032741</v>
      </c>
      <c r="G30" s="25">
        <v>8.45640014751439</v>
      </c>
      <c r="I30" s="25">
        <v>8.147413864576205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134</v>
      </c>
      <c r="I32" s="236"/>
    </row>
    <row r="33" spans="1:11" s="26" customFormat="1" ht="15">
      <c r="A33" s="103">
        <v>9</v>
      </c>
      <c r="C33" s="26" t="s">
        <v>138</v>
      </c>
      <c r="K33" s="91">
        <v>10208023</v>
      </c>
    </row>
    <row r="34" s="26" customFormat="1" ht="15">
      <c r="A34" s="103"/>
    </row>
    <row r="35" spans="1:11" s="26" customFormat="1" ht="15">
      <c r="A35" s="103">
        <v>10</v>
      </c>
      <c r="C35" s="26" t="s">
        <v>139</v>
      </c>
      <c r="K35" s="237">
        <v>20064371</v>
      </c>
    </row>
    <row r="36" s="26" customFormat="1" ht="15.75" thickBot="1">
      <c r="A36" s="103"/>
    </row>
    <row r="37" spans="1:11" s="26" customFormat="1" ht="15.75" thickBot="1">
      <c r="A37" s="103">
        <v>11</v>
      </c>
      <c r="C37" s="26" t="s">
        <v>124</v>
      </c>
      <c r="K37" s="238">
        <v>30272394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140</v>
      </c>
      <c r="K39" s="4">
        <v>27650656</v>
      </c>
    </row>
    <row r="40" s="26" customFormat="1" ht="15">
      <c r="A40" s="103"/>
    </row>
    <row r="41" spans="1:11" s="26" customFormat="1" ht="15">
      <c r="A41" s="103">
        <v>13</v>
      </c>
      <c r="C41" s="26" t="s">
        <v>141</v>
      </c>
      <c r="E41" s="25">
        <v>1.0948164846432578</v>
      </c>
      <c r="G41" s="25">
        <v>1.0948164846432578</v>
      </c>
      <c r="I41" s="25">
        <v>1.0948164846432578</v>
      </c>
      <c r="K41" s="25"/>
    </row>
    <row r="42" spans="1:11" s="26" customFormat="1" ht="15">
      <c r="A42" s="103"/>
      <c r="G42" s="239"/>
      <c r="K42" s="25"/>
    </row>
    <row r="43" spans="1:11" s="26" customFormat="1" ht="15.75">
      <c r="A43" s="103"/>
      <c r="C43" s="8" t="s">
        <v>143</v>
      </c>
      <c r="K43" s="25"/>
    </row>
    <row r="44" spans="1:11" s="26" customFormat="1" ht="15">
      <c r="A44" s="103">
        <v>14</v>
      </c>
      <c r="C44" s="26" t="s">
        <v>184</v>
      </c>
      <c r="E44" s="25">
        <v>9.680892320675998</v>
      </c>
      <c r="G44" s="25">
        <v>9.551216632157647</v>
      </c>
      <c r="I44" s="25">
        <v>9.242230349219462</v>
      </c>
      <c r="K44" s="25"/>
    </row>
    <row r="45" spans="1:11" s="26" customFormat="1" ht="15">
      <c r="A45" s="103"/>
      <c r="D45" s="240"/>
      <c r="K45" s="25"/>
    </row>
    <row r="46" spans="1:14" s="26" customFormat="1" ht="15.75">
      <c r="A46" s="103">
        <v>15</v>
      </c>
      <c r="C46" s="26" t="s">
        <v>181</v>
      </c>
      <c r="D46" s="240"/>
      <c r="E46" s="25">
        <v>9.8745</v>
      </c>
      <c r="G46" s="25">
        <v>9.7422</v>
      </c>
      <c r="I46" s="25">
        <v>9.4271</v>
      </c>
      <c r="K46" s="25"/>
      <c r="M46" s="241"/>
      <c r="N46" s="8"/>
    </row>
    <row r="47" spans="1:11" s="26" customFormat="1" ht="15">
      <c r="A47" s="103"/>
      <c r="D47" s="240"/>
      <c r="K47" s="25"/>
    </row>
    <row r="48" s="26" customFormat="1" ht="15">
      <c r="A48" s="103"/>
    </row>
    <row r="49" spans="1:14" s="26" customFormat="1" ht="15.75">
      <c r="A49" s="103"/>
      <c r="C49" s="222" t="s">
        <v>288</v>
      </c>
      <c r="D49" s="222"/>
      <c r="E49" s="222"/>
      <c r="F49" s="222"/>
      <c r="G49" s="222"/>
      <c r="H49" s="222"/>
      <c r="I49" s="222"/>
      <c r="N49" s="8"/>
    </row>
    <row r="50" s="26" customFormat="1" ht="15">
      <c r="A50" s="103"/>
    </row>
    <row r="51" spans="1:14" s="26" customFormat="1" ht="15.75">
      <c r="A51" s="103"/>
      <c r="M51" s="241"/>
      <c r="N51" s="8"/>
    </row>
    <row r="52" spans="1:4" s="26" customFormat="1" ht="15">
      <c r="A52" s="103"/>
      <c r="D52" s="240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215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1" bestFit="1" customWidth="1"/>
    <col min="13" max="13" width="21.10546875" style="131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284</v>
      </c>
      <c r="J1" s="3" t="s">
        <v>131</v>
      </c>
    </row>
    <row r="2" ht="15">
      <c r="J2" s="3" t="s">
        <v>262</v>
      </c>
    </row>
    <row r="3" spans="1:10" ht="15.75">
      <c r="A3" s="260" t="s">
        <v>28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5.75">
      <c r="A4" s="260" t="s">
        <v>54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20.25">
      <c r="A5" s="263" t="s">
        <v>281</v>
      </c>
      <c r="B5" s="264"/>
      <c r="C5" s="264"/>
      <c r="D5" s="264"/>
      <c r="E5" s="264"/>
      <c r="F5" s="264"/>
      <c r="G5" s="264"/>
      <c r="H5" s="264"/>
      <c r="I5" s="264"/>
      <c r="J5" s="264"/>
    </row>
    <row r="6" ht="15.75">
      <c r="A6" s="113"/>
    </row>
    <row r="7" ht="15"/>
    <row r="8" spans="1:10" ht="15">
      <c r="A8" s="24"/>
      <c r="J8" s="24" t="s">
        <v>94</v>
      </c>
    </row>
    <row r="9" spans="1:10" ht="15">
      <c r="A9" s="24"/>
      <c r="B9" s="24" t="s">
        <v>84</v>
      </c>
      <c r="C9" s="24" t="s">
        <v>88</v>
      </c>
      <c r="D9" s="24" t="s">
        <v>87</v>
      </c>
      <c r="E9" s="24" t="s">
        <v>90</v>
      </c>
      <c r="F9" s="24" t="s">
        <v>91</v>
      </c>
      <c r="G9" s="24" t="s">
        <v>92</v>
      </c>
      <c r="H9" s="24" t="s">
        <v>91</v>
      </c>
      <c r="I9" s="24" t="s">
        <v>92</v>
      </c>
      <c r="J9" s="24" t="s">
        <v>156</v>
      </c>
    </row>
    <row r="10" spans="1:10" ht="15">
      <c r="A10" s="24"/>
      <c r="B10" s="24" t="s">
        <v>85</v>
      </c>
      <c r="C10" s="24" t="s">
        <v>87</v>
      </c>
      <c r="D10" s="24" t="s">
        <v>88</v>
      </c>
      <c r="E10" s="24" t="s">
        <v>85</v>
      </c>
      <c r="F10" s="24" t="s">
        <v>81</v>
      </c>
      <c r="G10" s="24" t="s">
        <v>182</v>
      </c>
      <c r="H10" s="24" t="s">
        <v>93</v>
      </c>
      <c r="I10" s="24" t="s">
        <v>93</v>
      </c>
      <c r="J10" s="24" t="s">
        <v>93</v>
      </c>
    </row>
    <row r="11" spans="1:10" ht="15">
      <c r="A11" s="24" t="s">
        <v>83</v>
      </c>
      <c r="B11" s="24" t="s">
        <v>86</v>
      </c>
      <c r="C11" s="24" t="s">
        <v>64</v>
      </c>
      <c r="D11" s="24" t="s">
        <v>86</v>
      </c>
      <c r="E11" s="24" t="s">
        <v>86</v>
      </c>
      <c r="F11" s="24" t="s">
        <v>89</v>
      </c>
      <c r="G11" s="24" t="s">
        <v>89</v>
      </c>
      <c r="H11" s="24" t="s">
        <v>16</v>
      </c>
      <c r="I11" s="24" t="s">
        <v>16</v>
      </c>
      <c r="J11" s="24" t="s">
        <v>65</v>
      </c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102"/>
      <c r="B14" s="102"/>
      <c r="C14" s="102"/>
      <c r="D14" s="102"/>
      <c r="E14" s="102" t="s">
        <v>66</v>
      </c>
      <c r="F14" s="102"/>
      <c r="G14" s="102"/>
      <c r="H14" s="102" t="s">
        <v>67</v>
      </c>
      <c r="I14" s="102" t="s">
        <v>68</v>
      </c>
      <c r="J14" s="102" t="s">
        <v>69</v>
      </c>
    </row>
    <row r="15" spans="2:10" ht="15">
      <c r="B15" s="24" t="s">
        <v>55</v>
      </c>
      <c r="C15" s="24" t="s">
        <v>56</v>
      </c>
      <c r="D15" s="24" t="s">
        <v>57</v>
      </c>
      <c r="E15" s="24" t="s">
        <v>58</v>
      </c>
      <c r="F15" s="24" t="s">
        <v>59</v>
      </c>
      <c r="G15" s="24" t="s">
        <v>60</v>
      </c>
      <c r="H15" s="24" t="s">
        <v>61</v>
      </c>
      <c r="I15" s="24" t="s">
        <v>62</v>
      </c>
      <c r="J15" s="24" t="s">
        <v>63</v>
      </c>
    </row>
    <row r="16" ht="15.75">
      <c r="A16" s="8" t="s">
        <v>72</v>
      </c>
    </row>
    <row r="17" spans="1:10" ht="15">
      <c r="A17" s="3" t="s">
        <v>223</v>
      </c>
      <c r="B17" s="2">
        <v>0</v>
      </c>
      <c r="C17" s="144">
        <v>0.0162</v>
      </c>
      <c r="D17" s="114">
        <v>0</v>
      </c>
      <c r="E17" s="86">
        <v>0</v>
      </c>
      <c r="F17" s="9">
        <v>0.0125</v>
      </c>
      <c r="G17" s="25">
        <v>6.497</v>
      </c>
      <c r="H17" s="13">
        <v>0</v>
      </c>
      <c r="I17" s="13">
        <v>0</v>
      </c>
      <c r="J17" s="13">
        <v>0</v>
      </c>
    </row>
    <row r="18" spans="1:10" ht="15">
      <c r="A18" s="3" t="s">
        <v>111</v>
      </c>
      <c r="B18" s="2">
        <v>0</v>
      </c>
      <c r="C18" s="144">
        <v>0.0162</v>
      </c>
      <c r="D18" s="114">
        <v>0</v>
      </c>
      <c r="E18" s="86">
        <v>0</v>
      </c>
      <c r="F18" s="25">
        <v>0.0125</v>
      </c>
      <c r="G18" s="9">
        <v>0</v>
      </c>
      <c r="H18" s="13">
        <v>0</v>
      </c>
      <c r="I18" s="13">
        <v>0</v>
      </c>
      <c r="J18" s="13">
        <v>0</v>
      </c>
    </row>
    <row r="19" spans="3:10" ht="15">
      <c r="C19" s="144"/>
      <c r="D19" s="114"/>
      <c r="F19" s="110"/>
      <c r="G19" s="72"/>
      <c r="H19" s="13"/>
      <c r="I19" s="13"/>
      <c r="J19" s="13"/>
    </row>
    <row r="20" spans="1:13" ht="15.75">
      <c r="A20" s="115" t="s">
        <v>112</v>
      </c>
      <c r="B20" s="116">
        <v>0</v>
      </c>
      <c r="C20" s="117"/>
      <c r="D20" s="116">
        <v>0</v>
      </c>
      <c r="E20" s="116">
        <v>0</v>
      </c>
      <c r="F20" s="117"/>
      <c r="G20" s="118"/>
      <c r="H20" s="119">
        <v>0</v>
      </c>
      <c r="I20" s="119">
        <v>0</v>
      </c>
      <c r="J20" s="120">
        <v>0</v>
      </c>
      <c r="K20" s="72"/>
      <c r="L20" s="157"/>
      <c r="M20" s="157"/>
    </row>
    <row r="21" spans="7:13" ht="15.75">
      <c r="G21" s="72"/>
      <c r="L21" s="157"/>
      <c r="M21" s="157"/>
    </row>
    <row r="22" spans="1:20" ht="15.75">
      <c r="A22" s="8" t="s">
        <v>225</v>
      </c>
      <c r="G22" s="72"/>
      <c r="L22" s="158"/>
      <c r="M22" s="158"/>
      <c r="S22" s="44" t="s">
        <v>257</v>
      </c>
      <c r="T22" s="44"/>
    </row>
    <row r="23" spans="1:13" ht="15">
      <c r="A23" s="3" t="s">
        <v>218</v>
      </c>
      <c r="B23" s="2">
        <v>1214487</v>
      </c>
      <c r="C23" s="144">
        <v>0.02083</v>
      </c>
      <c r="D23" s="114">
        <v>25835.92656025011</v>
      </c>
      <c r="E23" s="86">
        <v>1240322.92656025</v>
      </c>
      <c r="F23" s="9">
        <v>0.0156</v>
      </c>
      <c r="G23" s="25">
        <v>6.8469999999999995</v>
      </c>
      <c r="H23" s="13">
        <v>18946</v>
      </c>
      <c r="I23" s="13">
        <v>8492491</v>
      </c>
      <c r="J23" s="13">
        <v>8511437</v>
      </c>
      <c r="L23" s="159"/>
      <c r="M23" s="159"/>
    </row>
    <row r="24" spans="1:13" ht="15">
      <c r="A24" s="3" t="s">
        <v>163</v>
      </c>
      <c r="B24" s="2">
        <v>0</v>
      </c>
      <c r="C24" s="121">
        <v>0.02083</v>
      </c>
      <c r="D24" s="114">
        <v>0</v>
      </c>
      <c r="E24" s="86">
        <v>0</v>
      </c>
      <c r="F24" s="72">
        <v>0.0156</v>
      </c>
      <c r="G24" s="9">
        <v>0</v>
      </c>
      <c r="H24" s="13">
        <v>0</v>
      </c>
      <c r="I24" s="13">
        <v>0</v>
      </c>
      <c r="J24" s="13">
        <v>0</v>
      </c>
      <c r="L24" s="158"/>
      <c r="M24" s="158"/>
    </row>
    <row r="25" spans="1:10" ht="15">
      <c r="A25" s="3" t="s">
        <v>215</v>
      </c>
      <c r="B25" s="2">
        <v>0</v>
      </c>
      <c r="C25" s="144">
        <v>0.043480000000000005</v>
      </c>
      <c r="D25" s="114">
        <v>0</v>
      </c>
      <c r="E25" s="86">
        <v>0</v>
      </c>
      <c r="F25" s="9">
        <v>0.032600000000000004</v>
      </c>
      <c r="G25" s="9">
        <v>0</v>
      </c>
      <c r="H25" s="13">
        <v>0</v>
      </c>
      <c r="I25" s="13">
        <v>0</v>
      </c>
      <c r="J25" s="13">
        <v>0</v>
      </c>
    </row>
    <row r="26" spans="3:10" ht="15">
      <c r="C26" s="122"/>
      <c r="F26" s="110"/>
      <c r="G26" s="72"/>
      <c r="H26" s="13"/>
      <c r="I26" s="13"/>
      <c r="J26" s="13"/>
    </row>
    <row r="27" spans="1:11" ht="15">
      <c r="A27" s="115" t="s">
        <v>164</v>
      </c>
      <c r="B27" s="116">
        <v>1214487</v>
      </c>
      <c r="C27" s="117"/>
      <c r="D27" s="116">
        <v>25835.92656025011</v>
      </c>
      <c r="E27" s="116">
        <v>1240322.92656025</v>
      </c>
      <c r="F27" s="117"/>
      <c r="G27" s="118"/>
      <c r="H27" s="119">
        <v>18946</v>
      </c>
      <c r="I27" s="119">
        <v>8492491</v>
      </c>
      <c r="J27" s="120">
        <v>8511437</v>
      </c>
      <c r="K27" s="72"/>
    </row>
    <row r="28" spans="1:11" ht="15">
      <c r="A28" s="11"/>
      <c r="B28" s="123"/>
      <c r="C28" s="11"/>
      <c r="D28" s="123"/>
      <c r="E28" s="123"/>
      <c r="F28" s="11"/>
      <c r="G28" s="12"/>
      <c r="H28" s="124"/>
      <c r="I28" s="124"/>
      <c r="J28" s="124"/>
      <c r="K28" s="72"/>
    </row>
    <row r="29" spans="2:10" ht="15">
      <c r="B29" s="86"/>
      <c r="C29" s="122"/>
      <c r="D29" s="86"/>
      <c r="E29" s="86"/>
      <c r="F29" s="110"/>
      <c r="G29" s="72"/>
      <c r="H29" s="13"/>
      <c r="I29" s="13"/>
      <c r="J29" s="13"/>
    </row>
    <row r="30" spans="1:7" ht="15.75">
      <c r="A30" s="8" t="s">
        <v>71</v>
      </c>
      <c r="G30" s="72"/>
    </row>
    <row r="31" spans="1:10" ht="15">
      <c r="A31" s="3" t="s">
        <v>130</v>
      </c>
      <c r="B31" s="2">
        <v>751190.6525</v>
      </c>
      <c r="C31" s="144">
        <v>0.043500000000000004</v>
      </c>
      <c r="D31" s="114">
        <v>34162.87860297959</v>
      </c>
      <c r="E31" s="86">
        <v>785353.5311029796</v>
      </c>
      <c r="F31" s="9">
        <v>0.043</v>
      </c>
      <c r="G31" s="25">
        <v>5.747</v>
      </c>
      <c r="H31" s="13">
        <v>32301</v>
      </c>
      <c r="I31" s="13">
        <v>4513427</v>
      </c>
      <c r="J31" s="13">
        <v>4545728</v>
      </c>
    </row>
    <row r="32" spans="1:10" ht="15">
      <c r="A32" s="3" t="s">
        <v>111</v>
      </c>
      <c r="B32" s="114">
        <v>411309.34750000003</v>
      </c>
      <c r="C32" s="121">
        <v>0.043500000000000004</v>
      </c>
      <c r="D32" s="114">
        <v>18705.652499999967</v>
      </c>
      <c r="E32" s="86">
        <v>430015</v>
      </c>
      <c r="F32" s="25">
        <v>0.043</v>
      </c>
      <c r="G32" s="9">
        <v>7.267665244235667</v>
      </c>
      <c r="H32" s="13">
        <v>17686</v>
      </c>
      <c r="I32" s="13">
        <v>3125205</v>
      </c>
      <c r="J32" s="13">
        <v>3142891</v>
      </c>
    </row>
    <row r="33" spans="3:10" ht="15">
      <c r="C33" s="122"/>
      <c r="F33" s="110"/>
      <c r="G33" s="72"/>
      <c r="H33" s="13"/>
      <c r="I33" s="13"/>
      <c r="J33" s="13"/>
    </row>
    <row r="34" spans="1:11" ht="15">
      <c r="A34" s="115" t="s">
        <v>113</v>
      </c>
      <c r="B34" s="116">
        <v>1162500</v>
      </c>
      <c r="C34" s="117"/>
      <c r="D34" s="116">
        <v>52868.531102979556</v>
      </c>
      <c r="E34" s="116">
        <v>1215368.5311029796</v>
      </c>
      <c r="F34" s="117"/>
      <c r="G34" s="118"/>
      <c r="H34" s="119">
        <v>49987</v>
      </c>
      <c r="I34" s="119">
        <v>7638632</v>
      </c>
      <c r="J34" s="120">
        <v>7688619</v>
      </c>
      <c r="K34" s="72"/>
    </row>
    <row r="35" spans="3:10" ht="15">
      <c r="C35" s="122"/>
      <c r="F35" s="110"/>
      <c r="G35" s="72"/>
      <c r="H35" s="13"/>
      <c r="I35" s="13"/>
      <c r="J35" s="13"/>
    </row>
    <row r="36" spans="1:7" ht="15.75">
      <c r="A36" s="8" t="s">
        <v>73</v>
      </c>
      <c r="G36" s="72"/>
    </row>
    <row r="37" spans="1:10" ht="15">
      <c r="A37" s="3" t="s">
        <v>220</v>
      </c>
      <c r="B37" s="2">
        <v>0</v>
      </c>
      <c r="C37" s="144">
        <v>0.0625</v>
      </c>
      <c r="D37" s="114">
        <v>0</v>
      </c>
      <c r="E37" s="86">
        <v>0</v>
      </c>
      <c r="F37" s="9">
        <v>0.0576</v>
      </c>
      <c r="G37" s="25">
        <v>6.437</v>
      </c>
      <c r="H37" s="13">
        <v>0</v>
      </c>
      <c r="I37" s="13">
        <v>0</v>
      </c>
      <c r="J37" s="13">
        <v>0</v>
      </c>
    </row>
    <row r="38" spans="1:10" ht="15">
      <c r="A38" s="3" t="s">
        <v>111</v>
      </c>
      <c r="B38" s="160">
        <v>0</v>
      </c>
      <c r="C38" s="121">
        <v>0.0625</v>
      </c>
      <c r="D38" s="114">
        <v>0</v>
      </c>
      <c r="E38" s="86">
        <v>0</v>
      </c>
      <c r="F38" s="25">
        <v>0.0576</v>
      </c>
      <c r="G38" s="9">
        <v>0</v>
      </c>
      <c r="H38" s="13">
        <v>0</v>
      </c>
      <c r="I38" s="13">
        <v>0</v>
      </c>
      <c r="J38" s="13">
        <v>0</v>
      </c>
    </row>
    <row r="39" spans="3:10" ht="15">
      <c r="C39" s="122"/>
      <c r="F39" s="110"/>
      <c r="G39" s="72"/>
      <c r="H39" s="13"/>
      <c r="I39" s="13"/>
      <c r="J39" s="13"/>
    </row>
    <row r="40" spans="1:11" ht="15">
      <c r="A40" s="115" t="s">
        <v>114</v>
      </c>
      <c r="B40" s="116">
        <v>0</v>
      </c>
      <c r="C40" s="117"/>
      <c r="D40" s="116">
        <v>0</v>
      </c>
      <c r="E40" s="116">
        <v>0</v>
      </c>
      <c r="F40" s="117"/>
      <c r="G40" s="118"/>
      <c r="H40" s="119">
        <v>0</v>
      </c>
      <c r="I40" s="119">
        <v>0</v>
      </c>
      <c r="J40" s="120">
        <v>0</v>
      </c>
      <c r="K40" s="72"/>
    </row>
    <row r="41" spans="1:11" ht="15">
      <c r="A41" s="11"/>
      <c r="B41" s="123"/>
      <c r="C41" s="11"/>
      <c r="D41" s="123"/>
      <c r="E41" s="123"/>
      <c r="F41" s="11"/>
      <c r="G41" s="12"/>
      <c r="H41" s="124"/>
      <c r="I41" s="124"/>
      <c r="J41" s="124"/>
      <c r="K41" s="72"/>
    </row>
    <row r="42" ht="15">
      <c r="G42" s="72"/>
    </row>
    <row r="43" spans="1:7" ht="15.75">
      <c r="A43" s="8" t="s">
        <v>105</v>
      </c>
      <c r="G43" s="72"/>
    </row>
    <row r="44" spans="1:10" ht="15">
      <c r="A44" s="3" t="s">
        <v>106</v>
      </c>
      <c r="B44" s="2">
        <v>325500</v>
      </c>
      <c r="C44" s="144">
        <v>0.0332</v>
      </c>
      <c r="D44" s="114">
        <v>11177.699627637572</v>
      </c>
      <c r="E44" s="86">
        <v>336677.6996276376</v>
      </c>
      <c r="F44" s="9">
        <v>0.026599999999999995</v>
      </c>
      <c r="G44" s="25">
        <v>6.437</v>
      </c>
      <c r="H44" s="13">
        <v>8658</v>
      </c>
      <c r="I44" s="13">
        <v>2167194</v>
      </c>
      <c r="J44" s="13">
        <v>2175852</v>
      </c>
    </row>
    <row r="45" spans="1:12" ht="15">
      <c r="A45" s="3" t="s">
        <v>111</v>
      </c>
      <c r="B45" s="2">
        <v>0</v>
      </c>
      <c r="C45" s="121">
        <v>0.0332</v>
      </c>
      <c r="D45" s="114">
        <v>0</v>
      </c>
      <c r="E45" s="86">
        <v>0</v>
      </c>
      <c r="F45" s="25">
        <v>0.026599999999999995</v>
      </c>
      <c r="G45" s="9">
        <v>0</v>
      </c>
      <c r="H45" s="13">
        <v>0</v>
      </c>
      <c r="I45" s="13">
        <v>0</v>
      </c>
      <c r="J45" s="13">
        <v>0</v>
      </c>
      <c r="L45" s="43"/>
    </row>
    <row r="46" spans="2:12" ht="15">
      <c r="B46" s="2"/>
      <c r="C46" s="121"/>
      <c r="D46" s="114"/>
      <c r="E46" s="86"/>
      <c r="F46" s="25"/>
      <c r="G46" s="9"/>
      <c r="H46" s="13"/>
      <c r="I46" s="13"/>
      <c r="J46" s="13"/>
      <c r="L46" s="43"/>
    </row>
    <row r="47" spans="3:10" ht="15">
      <c r="C47" s="122"/>
      <c r="F47" s="110"/>
      <c r="G47" s="72"/>
      <c r="H47" s="13"/>
      <c r="I47" s="13"/>
      <c r="J47" s="13"/>
    </row>
    <row r="48" spans="1:11" ht="15">
      <c r="A48" s="115" t="s">
        <v>115</v>
      </c>
      <c r="B48" s="116">
        <v>325500</v>
      </c>
      <c r="C48" s="117"/>
      <c r="D48" s="116">
        <v>11177.699627637572</v>
      </c>
      <c r="E48" s="116">
        <v>336677.6996276376</v>
      </c>
      <c r="F48" s="117"/>
      <c r="G48" s="118"/>
      <c r="H48" s="119">
        <v>8658</v>
      </c>
      <c r="I48" s="119">
        <v>2167194</v>
      </c>
      <c r="J48" s="120">
        <v>2175852</v>
      </c>
      <c r="K48" s="72"/>
    </row>
    <row r="49" spans="2:10" ht="15">
      <c r="B49" s="86"/>
      <c r="D49" s="86"/>
      <c r="E49" s="86"/>
      <c r="G49" s="72"/>
      <c r="H49" s="13"/>
      <c r="I49" s="13"/>
      <c r="J49" s="13"/>
    </row>
    <row r="50" spans="1:10" ht="15.75">
      <c r="A50" s="8" t="s">
        <v>78</v>
      </c>
      <c r="B50" s="86"/>
      <c r="D50" s="86"/>
      <c r="E50" s="86"/>
      <c r="G50" s="72"/>
      <c r="H50" s="13"/>
      <c r="I50" s="13"/>
      <c r="J50" s="13"/>
    </row>
    <row r="51" spans="1:10" ht="15">
      <c r="A51" s="3" t="s">
        <v>219</v>
      </c>
      <c r="B51" s="2">
        <v>62000</v>
      </c>
      <c r="C51" s="144">
        <v>0.0323</v>
      </c>
      <c r="D51" s="114">
        <v>2069.4430091970644</v>
      </c>
      <c r="E51" s="86">
        <v>64069.443009197064</v>
      </c>
      <c r="F51" s="9">
        <v>0.0546</v>
      </c>
      <c r="G51" s="72">
        <v>6.397</v>
      </c>
      <c r="H51" s="13">
        <v>3385</v>
      </c>
      <c r="I51" s="13">
        <v>409852</v>
      </c>
      <c r="J51" s="13">
        <v>413237</v>
      </c>
    </row>
    <row r="52" spans="1:10" ht="15">
      <c r="A52" s="3" t="s">
        <v>111</v>
      </c>
      <c r="B52" s="2">
        <v>0</v>
      </c>
      <c r="C52" s="121">
        <v>0.0323</v>
      </c>
      <c r="D52" s="114">
        <v>0</v>
      </c>
      <c r="E52" s="86">
        <v>0</v>
      </c>
      <c r="F52" s="25">
        <v>0.0546</v>
      </c>
      <c r="G52" s="125">
        <v>0</v>
      </c>
      <c r="H52" s="13">
        <v>0</v>
      </c>
      <c r="I52" s="13">
        <v>0</v>
      </c>
      <c r="J52" s="13">
        <v>0</v>
      </c>
    </row>
    <row r="53" spans="2:10" ht="15">
      <c r="B53" s="86"/>
      <c r="D53" s="86"/>
      <c r="E53" s="86"/>
      <c r="G53" s="72"/>
      <c r="H53" s="13"/>
      <c r="I53" s="13"/>
      <c r="J53" s="13"/>
    </row>
    <row r="54" spans="1:11" ht="15">
      <c r="A54" s="115" t="s">
        <v>116</v>
      </c>
      <c r="B54" s="116">
        <v>62000</v>
      </c>
      <c r="C54" s="117"/>
      <c r="D54" s="116">
        <v>2069.4430091970644</v>
      </c>
      <c r="E54" s="116">
        <v>64069.443009197064</v>
      </c>
      <c r="F54" s="117"/>
      <c r="G54" s="118"/>
      <c r="H54" s="119">
        <v>3385</v>
      </c>
      <c r="I54" s="119">
        <v>409852</v>
      </c>
      <c r="J54" s="120">
        <v>413237</v>
      </c>
      <c r="K54" s="72"/>
    </row>
    <row r="55" spans="1:11" ht="15">
      <c r="A55" s="11"/>
      <c r="B55" s="123"/>
      <c r="C55" s="11"/>
      <c r="D55" s="123"/>
      <c r="E55" s="123"/>
      <c r="F55" s="11"/>
      <c r="G55" s="12"/>
      <c r="H55" s="124"/>
      <c r="I55" s="124"/>
      <c r="J55" s="124"/>
      <c r="K55" s="72"/>
    </row>
    <row r="56" spans="1:11" ht="15.75">
      <c r="A56" s="8" t="s">
        <v>208</v>
      </c>
      <c r="B56" s="123"/>
      <c r="C56" s="11"/>
      <c r="D56" s="123"/>
      <c r="E56" s="123"/>
      <c r="F56" s="11"/>
      <c r="G56" s="12"/>
      <c r="H56" s="124"/>
      <c r="I56" s="124"/>
      <c r="J56" s="124"/>
      <c r="K56" s="72"/>
    </row>
    <row r="57" spans="1:10" ht="15">
      <c r="A57" s="3" t="s">
        <v>207</v>
      </c>
      <c r="E57" s="86">
        <v>0</v>
      </c>
      <c r="G57" s="9">
        <v>0</v>
      </c>
      <c r="J57" s="87">
        <v>0</v>
      </c>
    </row>
    <row r="58" spans="1:10" ht="15">
      <c r="A58" s="3" t="s">
        <v>203</v>
      </c>
      <c r="E58" s="86">
        <v>0</v>
      </c>
      <c r="G58" s="9">
        <v>0</v>
      </c>
      <c r="J58" s="87">
        <v>0</v>
      </c>
    </row>
    <row r="59" spans="5:10" ht="15">
      <c r="E59" s="86"/>
      <c r="G59" s="72"/>
      <c r="J59" s="13"/>
    </row>
    <row r="60" spans="1:11" ht="15.75" thickBot="1">
      <c r="A60" s="115" t="s">
        <v>74</v>
      </c>
      <c r="B60" s="126">
        <v>2764487</v>
      </c>
      <c r="C60" s="117"/>
      <c r="D60" s="126">
        <v>91951.60030006431</v>
      </c>
      <c r="E60" s="126">
        <v>2856438.6003000643</v>
      </c>
      <c r="F60" s="117"/>
      <c r="G60" s="117"/>
      <c r="H60" s="127">
        <v>80976</v>
      </c>
      <c r="I60" s="127">
        <v>18708169</v>
      </c>
      <c r="J60" s="128">
        <v>18789145</v>
      </c>
      <c r="K60" s="72"/>
    </row>
    <row r="61" spans="1:11" ht="15.75" thickTop="1">
      <c r="A61" s="11" t="s">
        <v>183</v>
      </c>
      <c r="B61" s="123"/>
      <c r="C61" s="11"/>
      <c r="D61" s="123"/>
      <c r="E61" s="123"/>
      <c r="F61" s="11"/>
      <c r="G61" s="11"/>
      <c r="H61" s="124"/>
      <c r="I61" s="124"/>
      <c r="J61" s="124"/>
      <c r="K61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</sheetData>
  <mergeCells count="3">
    <mergeCell ref="A3:J3"/>
    <mergeCell ref="A4:J4"/>
    <mergeCell ref="A5:J5"/>
  </mergeCells>
  <printOptions horizontalCentered="1"/>
  <pageMargins left="0.75" right="0.75" top="1" bottom="1" header="0.5" footer="0.5"/>
  <pageSetup horizontalDpi="300" verticalDpi="300" orientation="portrait" scale="62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284</v>
      </c>
      <c r="N1" s="3" t="s">
        <v>131</v>
      </c>
    </row>
    <row r="2" ht="15">
      <c r="N2" s="3" t="s">
        <v>263</v>
      </c>
    </row>
    <row r="3" spans="1:14" ht="15.75">
      <c r="A3" s="260" t="s">
        <v>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5.75">
      <c r="A4" s="260" t="s">
        <v>144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15.75">
      <c r="A5" s="260" t="s">
        <v>292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ht="15"/>
    <row r="7" ht="15"/>
    <row r="8" spans="1:12" ht="15.75">
      <c r="A8" s="101" t="s">
        <v>237</v>
      </c>
      <c r="C8" s="265" t="s">
        <v>95</v>
      </c>
      <c r="D8" s="265"/>
      <c r="E8" s="265" t="s">
        <v>150</v>
      </c>
      <c r="F8" s="265"/>
      <c r="G8" s="24" t="s">
        <v>87</v>
      </c>
      <c r="H8" s="265" t="s">
        <v>96</v>
      </c>
      <c r="I8" s="265"/>
      <c r="K8" s="265" t="s">
        <v>97</v>
      </c>
      <c r="L8" s="265"/>
    </row>
    <row r="9" spans="3:12" ht="15">
      <c r="C9" s="129" t="s">
        <v>98</v>
      </c>
      <c r="D9" s="129" t="s">
        <v>99</v>
      </c>
      <c r="E9" s="129" t="s">
        <v>98</v>
      </c>
      <c r="F9" s="129" t="s">
        <v>99</v>
      </c>
      <c r="G9" s="102" t="s">
        <v>88</v>
      </c>
      <c r="H9" s="129" t="s">
        <v>98</v>
      </c>
      <c r="I9" s="129" t="s">
        <v>99</v>
      </c>
      <c r="J9" s="24"/>
      <c r="K9" s="129" t="s">
        <v>98</v>
      </c>
      <c r="L9" s="129" t="s">
        <v>99</v>
      </c>
    </row>
    <row r="10" spans="1:14" ht="15">
      <c r="A10" s="24" t="s">
        <v>100</v>
      </c>
      <c r="C10" s="24"/>
      <c r="D10" s="24"/>
      <c r="E10" s="24"/>
      <c r="F10" s="24"/>
      <c r="J10" s="24" t="s">
        <v>87</v>
      </c>
      <c r="M10" s="24" t="s">
        <v>87</v>
      </c>
      <c r="N10" s="24" t="s">
        <v>94</v>
      </c>
    </row>
    <row r="11" spans="1:14" ht="15">
      <c r="A11" s="102" t="s">
        <v>83</v>
      </c>
      <c r="C11" s="102" t="s">
        <v>101</v>
      </c>
      <c r="D11" s="102" t="s">
        <v>101</v>
      </c>
      <c r="E11" s="102" t="s">
        <v>151</v>
      </c>
      <c r="F11" s="102" t="s">
        <v>151</v>
      </c>
      <c r="G11" s="102" t="s">
        <v>101</v>
      </c>
      <c r="H11" s="102" t="s">
        <v>101</v>
      </c>
      <c r="I11" s="102" t="s">
        <v>101</v>
      </c>
      <c r="J11" s="102" t="s">
        <v>88</v>
      </c>
      <c r="K11" s="89"/>
      <c r="L11" s="89"/>
      <c r="M11" s="102" t="s">
        <v>88</v>
      </c>
      <c r="N11" s="102" t="s">
        <v>102</v>
      </c>
    </row>
    <row r="12" ht="15.75" thickBot="1"/>
    <row r="13" ht="15.75" thickBot="1">
      <c r="A13" s="130" t="s">
        <v>281</v>
      </c>
    </row>
    <row r="14" ht="15"/>
    <row r="15" spans="1:14" ht="15">
      <c r="A15" s="131" t="s">
        <v>145</v>
      </c>
      <c r="C15" s="4">
        <v>1489705</v>
      </c>
      <c r="D15" s="4">
        <v>0</v>
      </c>
      <c r="E15" s="150">
        <v>0.0016</v>
      </c>
      <c r="F15" s="136">
        <v>0.0016</v>
      </c>
      <c r="G15" s="4">
        <v>0</v>
      </c>
      <c r="H15" s="9">
        <v>0.0153</v>
      </c>
      <c r="I15" s="9">
        <v>0.0153</v>
      </c>
      <c r="J15" s="72">
        <v>6.8469999999999995</v>
      </c>
      <c r="K15" s="13">
        <v>22792</v>
      </c>
      <c r="L15" s="13">
        <v>0</v>
      </c>
      <c r="M15" s="91">
        <v>0</v>
      </c>
      <c r="N15" s="13">
        <v>22792</v>
      </c>
    </row>
    <row r="16" spans="5:14" ht="15">
      <c r="E16" s="86"/>
      <c r="F16" s="86"/>
      <c r="G16" s="132"/>
      <c r="H16" s="9"/>
      <c r="I16" s="9"/>
      <c r="J16" s="110"/>
      <c r="K16" s="13"/>
      <c r="L16" s="13"/>
      <c r="M16" s="13"/>
      <c r="N16" s="13"/>
    </row>
    <row r="17" spans="1:14" ht="15">
      <c r="A17" s="3" t="s">
        <v>146</v>
      </c>
      <c r="C17" s="4">
        <v>600470</v>
      </c>
      <c r="D17" s="4">
        <v>0</v>
      </c>
      <c r="E17" s="150">
        <v>0.0153</v>
      </c>
      <c r="F17" s="150">
        <v>0.0075</v>
      </c>
      <c r="G17" s="4">
        <v>0</v>
      </c>
      <c r="H17" s="9">
        <v>0.0385</v>
      </c>
      <c r="I17" s="9">
        <v>0.0385</v>
      </c>
      <c r="J17" s="72">
        <v>5.747</v>
      </c>
      <c r="K17" s="13">
        <v>23118</v>
      </c>
      <c r="L17" s="13">
        <v>0</v>
      </c>
      <c r="M17" s="13">
        <v>0</v>
      </c>
      <c r="N17" s="13">
        <v>23118</v>
      </c>
    </row>
    <row r="18" spans="7:10" ht="15.75" thickBot="1">
      <c r="G18" s="132"/>
      <c r="J18" s="72"/>
    </row>
    <row r="19" spans="1:16" ht="15.75" thickBot="1">
      <c r="A19" s="133" t="s">
        <v>70</v>
      </c>
      <c r="B19" s="134"/>
      <c r="C19" s="90">
        <v>2090175</v>
      </c>
      <c r="D19" s="90">
        <v>0</v>
      </c>
      <c r="E19" s="90"/>
      <c r="F19" s="90"/>
      <c r="G19" s="90">
        <v>0</v>
      </c>
      <c r="H19" s="134"/>
      <c r="I19" s="134"/>
      <c r="J19" s="134"/>
      <c r="K19" s="107">
        <v>45910</v>
      </c>
      <c r="L19" s="107">
        <v>0</v>
      </c>
      <c r="M19" s="107">
        <v>0</v>
      </c>
      <c r="N19" s="135">
        <v>45910</v>
      </c>
      <c r="O19" s="72"/>
      <c r="P19" s="3" t="s">
        <v>240</v>
      </c>
    </row>
    <row r="20" ht="15.75" thickBot="1">
      <c r="G20" s="132"/>
    </row>
    <row r="21" spans="1:17" ht="15.75" thickBot="1">
      <c r="A21" s="130" t="s">
        <v>282</v>
      </c>
      <c r="G21" s="132"/>
      <c r="P21" s="3" t="s">
        <v>242</v>
      </c>
      <c r="Q21" s="3" t="s">
        <v>243</v>
      </c>
    </row>
    <row r="22" spans="7:17" ht="15">
      <c r="G22" s="132"/>
      <c r="Q22" s="3" t="s">
        <v>244</v>
      </c>
    </row>
    <row r="23" spans="1:14" ht="15">
      <c r="A23" s="131" t="s">
        <v>145</v>
      </c>
      <c r="C23" s="4">
        <v>744840</v>
      </c>
      <c r="D23" s="4">
        <v>0</v>
      </c>
      <c r="E23" s="136">
        <v>0.0016</v>
      </c>
      <c r="F23" s="136">
        <v>0.0016</v>
      </c>
      <c r="G23" s="4">
        <v>0</v>
      </c>
      <c r="H23" s="9">
        <v>0.0153</v>
      </c>
      <c r="I23" s="9">
        <v>0.0153</v>
      </c>
      <c r="J23" s="72">
        <v>7.443</v>
      </c>
      <c r="K23" s="13">
        <v>11396</v>
      </c>
      <c r="L23" s="13">
        <v>0</v>
      </c>
      <c r="M23" s="13">
        <v>0</v>
      </c>
      <c r="N23" s="13">
        <v>11396</v>
      </c>
    </row>
    <row r="24" spans="5:17" ht="15">
      <c r="E24" s="86"/>
      <c r="F24" s="86"/>
      <c r="G24" s="132"/>
      <c r="H24" s="9"/>
      <c r="I24" s="9"/>
      <c r="J24" s="72"/>
      <c r="K24" s="13"/>
      <c r="L24" s="13"/>
      <c r="M24" s="13"/>
      <c r="N24" s="13"/>
      <c r="P24" s="3" t="s">
        <v>246</v>
      </c>
      <c r="Q24" s="3" t="s">
        <v>249</v>
      </c>
    </row>
    <row r="25" spans="1:17" ht="15">
      <c r="A25" s="3" t="s">
        <v>146</v>
      </c>
      <c r="C25" s="4">
        <v>600480</v>
      </c>
      <c r="D25" s="4">
        <v>0</v>
      </c>
      <c r="E25" s="136">
        <v>0.0153</v>
      </c>
      <c r="F25" s="136">
        <v>0.0075</v>
      </c>
      <c r="G25" s="4">
        <v>0</v>
      </c>
      <c r="H25" s="9">
        <v>0.0385</v>
      </c>
      <c r="I25" s="9">
        <v>0.0385</v>
      </c>
      <c r="J25" s="72">
        <v>6.343</v>
      </c>
      <c r="K25" s="13">
        <v>23118</v>
      </c>
      <c r="L25" s="13">
        <v>0</v>
      </c>
      <c r="M25" s="13">
        <v>0</v>
      </c>
      <c r="N25" s="13">
        <v>23118</v>
      </c>
      <c r="Q25" s="3" t="s">
        <v>250</v>
      </c>
    </row>
    <row r="26" spans="7:10" ht="15.75" thickBot="1">
      <c r="G26" s="132"/>
      <c r="J26" s="72"/>
    </row>
    <row r="27" spans="1:15" ht="15.75" thickBot="1">
      <c r="A27" s="133" t="s">
        <v>70</v>
      </c>
      <c r="B27" s="134"/>
      <c r="C27" s="90">
        <v>1345320</v>
      </c>
      <c r="D27" s="90">
        <v>0</v>
      </c>
      <c r="E27" s="90"/>
      <c r="F27" s="90"/>
      <c r="G27" s="90">
        <v>0</v>
      </c>
      <c r="H27" s="134"/>
      <c r="I27" s="134"/>
      <c r="J27" s="134"/>
      <c r="K27" s="107">
        <v>34514</v>
      </c>
      <c r="L27" s="107">
        <v>0</v>
      </c>
      <c r="M27" s="107">
        <v>0</v>
      </c>
      <c r="N27" s="135">
        <v>34514</v>
      </c>
      <c r="O27" s="72"/>
    </row>
    <row r="28" ht="15.75" thickBot="1">
      <c r="G28" s="132"/>
    </row>
    <row r="29" spans="1:7" ht="15.75" thickBot="1">
      <c r="A29" s="130" t="s">
        <v>283</v>
      </c>
      <c r="G29" s="132"/>
    </row>
    <row r="30" ht="15">
      <c r="G30" s="132"/>
    </row>
    <row r="31" spans="1:14" ht="15">
      <c r="A31" s="131" t="s">
        <v>145</v>
      </c>
      <c r="C31" s="4">
        <v>372434</v>
      </c>
      <c r="D31" s="4">
        <v>0</v>
      </c>
      <c r="E31" s="136">
        <v>0.0016</v>
      </c>
      <c r="F31" s="136">
        <v>0.0016</v>
      </c>
      <c r="G31" s="4">
        <v>0</v>
      </c>
      <c r="H31" s="9">
        <v>0.0153</v>
      </c>
      <c r="I31" s="9">
        <v>0.0153</v>
      </c>
      <c r="J31" s="72">
        <v>7.5969999999999995</v>
      </c>
      <c r="K31" s="13">
        <v>5698</v>
      </c>
      <c r="L31" s="13">
        <v>0</v>
      </c>
      <c r="M31" s="13">
        <v>0</v>
      </c>
      <c r="N31" s="13">
        <v>5698</v>
      </c>
    </row>
    <row r="32" spans="5:14" ht="15">
      <c r="E32" s="86"/>
      <c r="F32" s="86"/>
      <c r="G32" s="132"/>
      <c r="H32" s="9"/>
      <c r="I32" s="9"/>
      <c r="J32" s="72"/>
      <c r="K32" s="13"/>
      <c r="L32" s="13"/>
      <c r="M32" s="13"/>
      <c r="N32" s="13"/>
    </row>
    <row r="33" spans="1:14" ht="15">
      <c r="A33" s="3" t="s">
        <v>146</v>
      </c>
      <c r="C33" s="4">
        <v>600470</v>
      </c>
      <c r="D33" s="4">
        <v>0</v>
      </c>
      <c r="E33" s="136">
        <v>0.0153</v>
      </c>
      <c r="F33" s="136">
        <v>0.0075</v>
      </c>
      <c r="G33" s="4">
        <v>0</v>
      </c>
      <c r="H33" s="9">
        <v>0.0385</v>
      </c>
      <c r="I33" s="9">
        <v>0.0385</v>
      </c>
      <c r="J33" s="72">
        <v>6.497</v>
      </c>
      <c r="K33" s="13">
        <v>23118</v>
      </c>
      <c r="L33" s="13">
        <v>0</v>
      </c>
      <c r="M33" s="13">
        <v>0</v>
      </c>
      <c r="N33" s="13">
        <v>23118</v>
      </c>
    </row>
    <row r="34" spans="7:10" ht="15.75" thickBot="1">
      <c r="G34" s="132"/>
      <c r="J34" s="72"/>
    </row>
    <row r="35" spans="1:15" ht="15.75" thickBot="1">
      <c r="A35" s="133" t="s">
        <v>70</v>
      </c>
      <c r="B35" s="134"/>
      <c r="C35" s="90">
        <v>972904</v>
      </c>
      <c r="D35" s="90">
        <v>0</v>
      </c>
      <c r="E35" s="90"/>
      <c r="F35" s="90"/>
      <c r="G35" s="90">
        <v>0</v>
      </c>
      <c r="H35" s="134"/>
      <c r="I35" s="134"/>
      <c r="J35" s="134"/>
      <c r="K35" s="107">
        <v>28816</v>
      </c>
      <c r="L35" s="107">
        <v>0</v>
      </c>
      <c r="M35" s="107">
        <v>0</v>
      </c>
      <c r="N35" s="135">
        <v>28816</v>
      </c>
      <c r="O35" s="72"/>
    </row>
    <row r="36" ht="15">
      <c r="G36" s="132"/>
    </row>
    <row r="37" ht="15.75" thickBot="1">
      <c r="G37" s="132"/>
    </row>
    <row r="38" spans="1:14" ht="16.5" thickBot="1">
      <c r="A38" s="113"/>
      <c r="C38" s="132"/>
      <c r="D38" s="132"/>
      <c r="E38" s="132"/>
      <c r="F38" s="132"/>
      <c r="G38" s="113"/>
      <c r="J38" s="143" t="s">
        <v>238</v>
      </c>
      <c r="K38" s="106">
        <v>109240</v>
      </c>
      <c r="L38" s="108">
        <v>0</v>
      </c>
      <c r="M38" s="108">
        <v>0</v>
      </c>
      <c r="N38" s="109">
        <v>109240</v>
      </c>
    </row>
    <row r="39" ht="15.75" thickTop="1">
      <c r="G39" s="132"/>
    </row>
    <row r="40" ht="15">
      <c r="G40" s="132">
        <v>0</v>
      </c>
    </row>
    <row r="41" spans="1:11" ht="15.75">
      <c r="A41" s="101" t="s">
        <v>245</v>
      </c>
      <c r="C41" s="24" t="s">
        <v>84</v>
      </c>
      <c r="D41" s="24"/>
      <c r="E41" s="24" t="s">
        <v>87</v>
      </c>
      <c r="F41" s="24" t="s">
        <v>90</v>
      </c>
      <c r="G41" s="24" t="s">
        <v>91</v>
      </c>
      <c r="H41" s="24" t="s">
        <v>92</v>
      </c>
      <c r="I41" s="24" t="s">
        <v>91</v>
      </c>
      <c r="J41" s="24" t="s">
        <v>87</v>
      </c>
      <c r="K41" s="24" t="s">
        <v>94</v>
      </c>
    </row>
    <row r="42" spans="1:11" ht="15">
      <c r="A42" s="24"/>
      <c r="C42" s="24" t="s">
        <v>85</v>
      </c>
      <c r="D42" s="24" t="s">
        <v>87</v>
      </c>
      <c r="E42" s="24" t="s">
        <v>88</v>
      </c>
      <c r="F42" s="24" t="s">
        <v>85</v>
      </c>
      <c r="G42" s="24" t="s">
        <v>81</v>
      </c>
      <c r="H42" s="24" t="s">
        <v>153</v>
      </c>
      <c r="I42" s="24" t="s">
        <v>93</v>
      </c>
      <c r="J42" s="24" t="s">
        <v>88</v>
      </c>
      <c r="K42" s="24" t="s">
        <v>93</v>
      </c>
    </row>
    <row r="43" spans="1:11" ht="15">
      <c r="A43" s="24" t="s">
        <v>100</v>
      </c>
      <c r="C43" s="24" t="s">
        <v>86</v>
      </c>
      <c r="D43" s="24" t="s">
        <v>64</v>
      </c>
      <c r="E43" s="24" t="s">
        <v>86</v>
      </c>
      <c r="F43" s="24" t="s">
        <v>86</v>
      </c>
      <c r="G43" s="24" t="s">
        <v>89</v>
      </c>
      <c r="H43" s="24" t="s">
        <v>89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83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30" t="s">
        <v>281</v>
      </c>
    </row>
    <row r="47" ht="15">
      <c r="A47" s="11"/>
    </row>
    <row r="48" spans="1:11" ht="15">
      <c r="A48" s="131" t="s">
        <v>147</v>
      </c>
      <c r="C48" s="114">
        <v>1489705</v>
      </c>
      <c r="D48" s="144">
        <v>0.02083</v>
      </c>
      <c r="E48" s="2">
        <v>0</v>
      </c>
      <c r="F48" s="86">
        <v>1521395.6718445213</v>
      </c>
      <c r="G48" s="9">
        <v>0.0154</v>
      </c>
      <c r="H48" s="25">
        <v>6.8469999999999995</v>
      </c>
      <c r="I48" s="13">
        <v>22941</v>
      </c>
      <c r="J48" s="13">
        <v>0</v>
      </c>
      <c r="K48" s="13">
        <v>22941</v>
      </c>
    </row>
    <row r="49" ht="15">
      <c r="H49" s="26"/>
    </row>
    <row r="50" spans="1:11" ht="15">
      <c r="A50" s="3" t="s">
        <v>152</v>
      </c>
      <c r="C50" s="114">
        <v>600470</v>
      </c>
      <c r="D50" s="144">
        <v>0.0142</v>
      </c>
      <c r="E50" s="2">
        <v>0</v>
      </c>
      <c r="F50" s="86">
        <v>609119.4968553459</v>
      </c>
      <c r="G50" s="9">
        <v>0.0033</v>
      </c>
      <c r="H50" s="25">
        <v>5.747</v>
      </c>
      <c r="I50" s="13">
        <v>1982</v>
      </c>
      <c r="J50" s="13">
        <v>0</v>
      </c>
      <c r="K50" s="13">
        <v>1982</v>
      </c>
    </row>
    <row r="51" ht="15.75" thickBot="1"/>
    <row r="52" spans="1:11" ht="15.75" thickBot="1">
      <c r="A52" s="133" t="s">
        <v>70</v>
      </c>
      <c r="B52" s="134"/>
      <c r="C52" s="90">
        <v>2090175</v>
      </c>
      <c r="D52" s="90"/>
      <c r="E52" s="90"/>
      <c r="F52" s="90"/>
      <c r="G52" s="90"/>
      <c r="H52" s="134"/>
      <c r="I52" s="134"/>
      <c r="J52" s="134"/>
      <c r="K52" s="135">
        <v>24923</v>
      </c>
    </row>
    <row r="53" ht="15.75" thickBot="1"/>
    <row r="54" spans="1:16" ht="15.75" thickBot="1">
      <c r="A54" s="130" t="s">
        <v>282</v>
      </c>
      <c r="P54" s="3" t="s">
        <v>241</v>
      </c>
    </row>
    <row r="56" spans="1:17" ht="15">
      <c r="A56" s="131" t="s">
        <v>147</v>
      </c>
      <c r="C56" s="114">
        <v>744840</v>
      </c>
      <c r="D56" s="121">
        <v>0.02083</v>
      </c>
      <c r="E56" s="2">
        <v>0</v>
      </c>
      <c r="F56" s="86">
        <v>760685.0700082723</v>
      </c>
      <c r="G56" s="25">
        <v>0.0154</v>
      </c>
      <c r="H56" s="25">
        <v>7.443</v>
      </c>
      <c r="I56" s="13">
        <v>11471</v>
      </c>
      <c r="J56" s="13">
        <v>0</v>
      </c>
      <c r="K56" s="13">
        <v>11471</v>
      </c>
      <c r="P56" s="3" t="s">
        <v>242</v>
      </c>
      <c r="Q56" s="3" t="s">
        <v>247</v>
      </c>
    </row>
    <row r="57" spans="8:17" ht="15">
      <c r="H57" s="26"/>
      <c r="Q57" s="3" t="s">
        <v>248</v>
      </c>
    </row>
    <row r="58" spans="1:11" ht="15">
      <c r="A58" s="3" t="s">
        <v>152</v>
      </c>
      <c r="C58" s="114">
        <v>600480</v>
      </c>
      <c r="D58" s="121">
        <v>0.0142</v>
      </c>
      <c r="E58" s="2">
        <v>0</v>
      </c>
      <c r="F58" s="86">
        <v>609129.6409007913</v>
      </c>
      <c r="G58" s="25">
        <v>0.0033</v>
      </c>
      <c r="H58" s="25">
        <v>6.343</v>
      </c>
      <c r="I58" s="13">
        <v>1982</v>
      </c>
      <c r="J58" s="13">
        <v>0</v>
      </c>
      <c r="K58" s="13">
        <v>1982</v>
      </c>
    </row>
    <row r="59" spans="16:17" ht="15.75" thickBot="1">
      <c r="P59" s="3" t="s">
        <v>246</v>
      </c>
      <c r="Q59" s="3" t="s">
        <v>251</v>
      </c>
    </row>
    <row r="60" spans="1:17" ht="15.75" thickBot="1">
      <c r="A60" s="133" t="s">
        <v>70</v>
      </c>
      <c r="B60" s="134"/>
      <c r="C60" s="90">
        <v>1345320</v>
      </c>
      <c r="D60" s="90"/>
      <c r="E60" s="90"/>
      <c r="F60" s="90"/>
      <c r="G60" s="90"/>
      <c r="H60" s="134"/>
      <c r="I60" s="134"/>
      <c r="J60" s="134"/>
      <c r="K60" s="135">
        <v>13453</v>
      </c>
      <c r="Q60" s="3" t="s">
        <v>252</v>
      </c>
    </row>
    <row r="61" ht="15.75" thickBot="1"/>
    <row r="62" ht="15.75" thickBot="1">
      <c r="A62" s="130" t="s">
        <v>283</v>
      </c>
    </row>
    <row r="64" spans="1:11" ht="15">
      <c r="A64" s="131" t="s">
        <v>147</v>
      </c>
      <c r="C64" s="114">
        <v>372434</v>
      </c>
      <c r="D64" s="121">
        <v>0.02083</v>
      </c>
      <c r="E64" s="2">
        <v>0</v>
      </c>
      <c r="F64" s="86">
        <v>380356.83282780315</v>
      </c>
      <c r="G64" s="25">
        <v>0.0154</v>
      </c>
      <c r="H64" s="25">
        <v>7.5969999999999995</v>
      </c>
      <c r="I64" s="13">
        <v>5735</v>
      </c>
      <c r="J64" s="13">
        <v>0</v>
      </c>
      <c r="K64" s="13">
        <v>5735</v>
      </c>
    </row>
    <row r="65" spans="4:8" ht="15">
      <c r="D65" s="26"/>
      <c r="H65" s="26"/>
    </row>
    <row r="66" spans="1:11" ht="15">
      <c r="A66" s="3" t="s">
        <v>152</v>
      </c>
      <c r="C66" s="114">
        <v>600470</v>
      </c>
      <c r="D66" s="121">
        <v>0.0142</v>
      </c>
      <c r="E66" s="2">
        <v>0</v>
      </c>
      <c r="F66" s="86">
        <v>609119.4968553459</v>
      </c>
      <c r="G66" s="25">
        <v>0.0033</v>
      </c>
      <c r="H66" s="25">
        <v>6.497</v>
      </c>
      <c r="I66" s="13">
        <v>1982</v>
      </c>
      <c r="J66" s="13">
        <v>0</v>
      </c>
      <c r="K66" s="13">
        <v>1982</v>
      </c>
    </row>
    <row r="67" ht="15.75" thickBot="1"/>
    <row r="68" spans="1:11" ht="15.75" thickBot="1">
      <c r="A68" s="133" t="s">
        <v>70</v>
      </c>
      <c r="B68" s="134"/>
      <c r="C68" s="90">
        <v>972904</v>
      </c>
      <c r="D68" s="90"/>
      <c r="E68" s="90"/>
      <c r="F68" s="90"/>
      <c r="G68" s="90"/>
      <c r="H68" s="134"/>
      <c r="I68" s="134"/>
      <c r="J68" s="134"/>
      <c r="K68" s="135">
        <v>7717</v>
      </c>
    </row>
    <row r="70" ht="15.75" thickBot="1"/>
    <row r="71" spans="10:11" ht="16.5" thickBot="1">
      <c r="J71" s="143" t="s">
        <v>239</v>
      </c>
      <c r="K71" s="111">
        <v>46093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K44"/>
  <sheetViews>
    <sheetView zoomScale="75" zoomScaleNormal="75" workbookViewId="0" topLeftCell="A1">
      <selection activeCell="A1" sqref="A1:IV16384"/>
    </sheetView>
  </sheetViews>
  <sheetFormatPr defaultColWidth="8.88671875" defaultRowHeight="15"/>
  <cols>
    <col min="1" max="1" width="31.99609375" style="3" customWidth="1"/>
    <col min="2" max="2" width="11.21484375" style="3" customWidth="1"/>
    <col min="3" max="3" width="10.77734375" style="3" bestFit="1" customWidth="1"/>
    <col min="4" max="4" width="5.10546875" style="3" customWidth="1"/>
    <col min="5" max="5" width="5.6640625" style="3" hidden="1" customWidth="1"/>
    <col min="6" max="6" width="5.21484375" style="3" hidden="1" customWidth="1"/>
    <col min="7" max="7" width="11.77734375" style="3" bestFit="1" customWidth="1"/>
    <col min="8" max="10" width="8.88671875" style="3" customWidth="1"/>
    <col min="11" max="11" width="11.77734375" style="3" bestFit="1" customWidth="1"/>
    <col min="12" max="16384" width="8.88671875" style="3" customWidth="1"/>
  </cols>
  <sheetData>
    <row r="1" spans="1:7" ht="15">
      <c r="A1" s="3" t="str">
        <f>GCR!B2</f>
        <v>GCR 111</v>
      </c>
      <c r="G1" s="3" t="s">
        <v>131</v>
      </c>
    </row>
    <row r="2" ht="15">
      <c r="G2" s="3" t="s">
        <v>264</v>
      </c>
    </row>
    <row r="3" spans="1:7" ht="15.75">
      <c r="A3" s="260" t="s">
        <v>148</v>
      </c>
      <c r="B3" s="260"/>
      <c r="C3" s="260"/>
      <c r="D3" s="260"/>
      <c r="E3" s="260"/>
      <c r="F3" s="260"/>
      <c r="G3" s="260"/>
    </row>
    <row r="4" spans="1:7" ht="15.75">
      <c r="A4" s="260" t="s">
        <v>158</v>
      </c>
      <c r="B4" s="260"/>
      <c r="C4" s="260"/>
      <c r="D4" s="260"/>
      <c r="E4" s="260"/>
      <c r="F4" s="260"/>
      <c r="G4" s="260"/>
    </row>
    <row r="5" spans="1:7" ht="15.75">
      <c r="A5" s="260" t="str">
        <f>'Sch1, pg1'!A6</f>
        <v>For the Period  August 1, 2007 to October 31, 2007</v>
      </c>
      <c r="B5" s="260"/>
      <c r="C5" s="260"/>
      <c r="D5" s="260"/>
      <c r="E5" s="260"/>
      <c r="F5" s="260"/>
      <c r="G5" s="260"/>
    </row>
    <row r="6" ht="15"/>
    <row r="7" ht="15">
      <c r="C7" s="24" t="s">
        <v>75</v>
      </c>
    </row>
    <row r="8" spans="3:7" ht="15">
      <c r="C8" s="24" t="s">
        <v>103</v>
      </c>
      <c r="E8" s="98"/>
      <c r="G8" s="24"/>
    </row>
    <row r="9" spans="3:7" ht="15">
      <c r="C9" s="24" t="s">
        <v>80</v>
      </c>
      <c r="E9" s="98"/>
      <c r="G9" s="24" t="s">
        <v>76</v>
      </c>
    </row>
    <row r="10" spans="3:7" ht="15">
      <c r="C10" s="98" t="s">
        <v>77</v>
      </c>
      <c r="D10" s="11"/>
      <c r="E10" s="98"/>
      <c r="G10" s="24" t="s">
        <v>75</v>
      </c>
    </row>
    <row r="11" spans="1:7" ht="15">
      <c r="A11" s="102" t="s">
        <v>83</v>
      </c>
      <c r="C11" s="102" t="s">
        <v>89</v>
      </c>
      <c r="E11" s="98"/>
      <c r="G11" s="102" t="s">
        <v>104</v>
      </c>
    </row>
    <row r="12" ht="15">
      <c r="E12" s="11"/>
    </row>
    <row r="13" spans="1:5" ht="15.75">
      <c r="A13" s="113" t="s">
        <v>71</v>
      </c>
      <c r="E13" s="11"/>
    </row>
    <row r="14" spans="1:7" ht="15.75">
      <c r="A14" s="113" t="s">
        <v>231</v>
      </c>
      <c r="G14" s="145"/>
    </row>
    <row r="15" spans="1:7" ht="15">
      <c r="A15" s="3" t="s">
        <v>232</v>
      </c>
      <c r="C15" s="4">
        <v>230400</v>
      </c>
      <c r="E15" s="25"/>
      <c r="G15" s="148">
        <v>898560</v>
      </c>
    </row>
    <row r="16" spans="1:7" ht="15">
      <c r="A16" s="3" t="s">
        <v>228</v>
      </c>
      <c r="C16" s="4">
        <v>150150</v>
      </c>
      <c r="E16" s="25"/>
      <c r="G16" s="154">
        <v>585585</v>
      </c>
    </row>
    <row r="17" ht="15">
      <c r="E17" s="11"/>
    </row>
    <row r="18" ht="15">
      <c r="E18" s="11"/>
    </row>
    <row r="19" ht="15.75">
      <c r="A19" s="8" t="s">
        <v>82</v>
      </c>
    </row>
    <row r="20" ht="15.75">
      <c r="A20" s="113" t="s">
        <v>227</v>
      </c>
    </row>
    <row r="21" spans="1:7" ht="15">
      <c r="A21" s="3" t="s">
        <v>235</v>
      </c>
      <c r="C21" s="4">
        <v>2400000</v>
      </c>
      <c r="E21" s="25"/>
      <c r="G21" s="148">
        <v>3600000</v>
      </c>
    </row>
    <row r="22" spans="1:7" ht="15">
      <c r="A22" s="3" t="s">
        <v>107</v>
      </c>
      <c r="C22" s="4">
        <v>7648000</v>
      </c>
      <c r="E22" s="9"/>
      <c r="G22" s="148">
        <v>2643149</v>
      </c>
    </row>
    <row r="23" spans="3:7" ht="15">
      <c r="C23" s="4"/>
      <c r="E23" s="9"/>
      <c r="G23" s="148"/>
    </row>
    <row r="24" ht="15.75">
      <c r="A24" s="113" t="s">
        <v>236</v>
      </c>
    </row>
    <row r="25" spans="1:7" ht="15">
      <c r="A25" s="3" t="s">
        <v>230</v>
      </c>
      <c r="C25" s="4">
        <v>1200000</v>
      </c>
      <c r="E25" s="25"/>
      <c r="G25" s="148">
        <v>6925200</v>
      </c>
    </row>
    <row r="26" spans="1:7" ht="15">
      <c r="A26" s="3" t="s">
        <v>229</v>
      </c>
      <c r="C26" s="4">
        <v>600000</v>
      </c>
      <c r="E26" s="25"/>
      <c r="G26" s="148">
        <v>3462600</v>
      </c>
    </row>
    <row r="27" spans="3:7" ht="15">
      <c r="C27" s="4"/>
      <c r="E27" s="9"/>
      <c r="G27" s="148"/>
    </row>
    <row r="28" ht="15.75">
      <c r="A28" s="8" t="s">
        <v>71</v>
      </c>
    </row>
    <row r="29" ht="15.75">
      <c r="A29" s="113" t="s">
        <v>233</v>
      </c>
    </row>
    <row r="30" spans="1:7" ht="15">
      <c r="A30" s="3" t="s">
        <v>234</v>
      </c>
      <c r="C30" s="4">
        <v>560448</v>
      </c>
      <c r="E30" s="25"/>
      <c r="G30" s="148">
        <v>1664530</v>
      </c>
    </row>
    <row r="31" spans="1:7" ht="15">
      <c r="A31" s="3" t="s">
        <v>107</v>
      </c>
      <c r="C31" s="4">
        <v>4203360</v>
      </c>
      <c r="E31" s="25"/>
      <c r="G31" s="148">
        <v>1784747</v>
      </c>
    </row>
    <row r="32" spans="1:7" ht="15.75">
      <c r="A32" s="8"/>
      <c r="G32" s="89"/>
    </row>
    <row r="33" spans="1:8" ht="15">
      <c r="A33" s="3" t="s">
        <v>159</v>
      </c>
      <c r="C33" s="4"/>
      <c r="E33" s="9"/>
      <c r="G33" s="124">
        <f>SUM(G12:G31)</f>
        <v>21564371</v>
      </c>
      <c r="H33" s="11"/>
    </row>
    <row r="35" spans="1:7" ht="15" hidden="1">
      <c r="A35" s="3" t="s">
        <v>216</v>
      </c>
      <c r="G35" s="242">
        <v>0</v>
      </c>
    </row>
    <row r="36" ht="15" hidden="1">
      <c r="G36" s="154"/>
    </row>
    <row r="37" spans="1:7" ht="15">
      <c r="A37" s="3" t="s">
        <v>255</v>
      </c>
      <c r="G37" s="154">
        <v>-1500000</v>
      </c>
    </row>
    <row r="38" ht="15.75" thickBot="1"/>
    <row r="39" spans="1:7" ht="15.75" thickBot="1">
      <c r="A39" s="3" t="s">
        <v>217</v>
      </c>
      <c r="G39" s="111">
        <f>G33+G35+G37</f>
        <v>20064371</v>
      </c>
    </row>
    <row r="40" ht="15.75" thickTop="1">
      <c r="K40" s="13"/>
    </row>
    <row r="44" spans="7:11" ht="15">
      <c r="G44" s="13"/>
      <c r="K44" s="13"/>
    </row>
  </sheetData>
  <mergeCells count="3">
    <mergeCell ref="A3:G3"/>
    <mergeCell ref="A5:G5"/>
    <mergeCell ref="A4:G4"/>
  </mergeCells>
  <printOptions horizontalCentered="1"/>
  <pageMargins left="0.75" right="0.75" top="1" bottom="1" header="0.5" footer="0.5"/>
  <pageSetup horizontalDpi="300" verticalDpi="300" orientation="portrait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284</v>
      </c>
      <c r="O1" s="3" t="s">
        <v>131</v>
      </c>
    </row>
    <row r="2" ht="15">
      <c r="O2" s="3" t="s">
        <v>265</v>
      </c>
    </row>
    <row r="3" spans="1:17" ht="15.75">
      <c r="A3" s="260" t="s">
        <v>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Q3" s="9"/>
    </row>
    <row r="4" spans="1:15" ht="15.75">
      <c r="A4" s="260" t="s">
        <v>110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5.75">
      <c r="A5" s="260" t="s">
        <v>292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ht="15"/>
    <row r="7" ht="15"/>
    <row r="8" spans="3:15" ht="15.75">
      <c r="C8" s="266" t="s">
        <v>126</v>
      </c>
      <c r="D8" s="266"/>
      <c r="E8" s="266"/>
      <c r="G8" s="266" t="s">
        <v>125</v>
      </c>
      <c r="H8" s="266"/>
      <c r="I8" s="266"/>
      <c r="J8" s="266"/>
      <c r="K8" s="266"/>
      <c r="M8" s="266" t="s">
        <v>129</v>
      </c>
      <c r="N8" s="266"/>
      <c r="O8" s="266"/>
    </row>
    <row r="9" spans="7:11" ht="15">
      <c r="G9" s="98"/>
      <c r="H9" s="98"/>
      <c r="I9" s="98"/>
      <c r="J9" s="98"/>
      <c r="K9" s="98"/>
    </row>
    <row r="10" spans="1:15" ht="15">
      <c r="A10" s="24" t="s">
        <v>108</v>
      </c>
      <c r="E10" s="98"/>
      <c r="G10" s="24"/>
      <c r="H10" s="24"/>
      <c r="I10" s="98"/>
      <c r="J10" s="98" t="s">
        <v>210</v>
      </c>
      <c r="K10" s="98" t="s">
        <v>127</v>
      </c>
      <c r="O10" s="98"/>
    </row>
    <row r="11" spans="1:15" ht="15">
      <c r="A11" s="102" t="s">
        <v>109</v>
      </c>
      <c r="C11" s="102" t="s">
        <v>101</v>
      </c>
      <c r="D11" s="102" t="s">
        <v>2</v>
      </c>
      <c r="E11" s="102" t="s">
        <v>132</v>
      </c>
      <c r="G11" s="102" t="s">
        <v>98</v>
      </c>
      <c r="H11" s="102" t="s">
        <v>99</v>
      </c>
      <c r="I11" s="102" t="s">
        <v>149</v>
      </c>
      <c r="J11" s="102" t="s">
        <v>211</v>
      </c>
      <c r="K11" s="102" t="s">
        <v>128</v>
      </c>
      <c r="M11" s="102" t="s">
        <v>101</v>
      </c>
      <c r="N11" s="102" t="s">
        <v>2</v>
      </c>
      <c r="O11" s="102" t="s">
        <v>132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7"/>
    </row>
    <row r="13" ht="15">
      <c r="I13" s="11"/>
    </row>
    <row r="14" spans="1:15" ht="15">
      <c r="A14" s="226">
        <v>39235</v>
      </c>
      <c r="C14" s="4">
        <v>4335176</v>
      </c>
      <c r="D14" s="148">
        <v>31775360</v>
      </c>
      <c r="E14" s="25">
        <v>7.3297</v>
      </c>
      <c r="G14" s="4">
        <v>0</v>
      </c>
      <c r="H14" s="4">
        <v>-2090190</v>
      </c>
      <c r="I14" s="72">
        <v>7.3297</v>
      </c>
      <c r="J14" s="85">
        <v>0</v>
      </c>
      <c r="K14" s="37">
        <v>-15320465.643</v>
      </c>
      <c r="M14" s="132">
        <v>6425366</v>
      </c>
      <c r="N14" s="13">
        <v>47095825.643</v>
      </c>
      <c r="O14" s="72">
        <v>7.3297</v>
      </c>
    </row>
    <row r="15" spans="1:11" ht="15">
      <c r="A15" s="226"/>
      <c r="C15" s="10"/>
      <c r="E15" s="72"/>
      <c r="G15" s="75"/>
      <c r="I15" s="72"/>
      <c r="J15" s="37"/>
      <c r="K15" s="37"/>
    </row>
    <row r="16" spans="1:15" ht="15">
      <c r="A16" s="226">
        <v>39265</v>
      </c>
      <c r="C16" s="10">
        <v>6425366</v>
      </c>
      <c r="D16" s="91">
        <v>47095825.643</v>
      </c>
      <c r="E16" s="25">
        <v>7.3297</v>
      </c>
      <c r="G16" s="4">
        <v>-2090175</v>
      </c>
      <c r="H16" s="4">
        <v>0</v>
      </c>
      <c r="I16" s="72">
        <v>7.5384</v>
      </c>
      <c r="J16" s="85">
        <v>0</v>
      </c>
      <c r="K16" s="37">
        <v>-15756575.22</v>
      </c>
      <c r="M16" s="132">
        <v>8515541</v>
      </c>
      <c r="N16" s="13">
        <v>62852400.863</v>
      </c>
      <c r="O16" s="72">
        <v>7.3809</v>
      </c>
    </row>
    <row r="17" spans="1:11" ht="15">
      <c r="A17" s="226"/>
      <c r="C17" s="10"/>
      <c r="E17" s="72"/>
      <c r="G17" s="37"/>
      <c r="I17" s="72"/>
      <c r="J17" s="37"/>
      <c r="K17" s="37"/>
    </row>
    <row r="18" spans="1:15" ht="15">
      <c r="A18" s="243">
        <v>39295</v>
      </c>
      <c r="C18" s="10">
        <v>8515541</v>
      </c>
      <c r="D18" s="91">
        <v>62852400.863</v>
      </c>
      <c r="E18" s="25">
        <v>7.3809</v>
      </c>
      <c r="G18" s="10">
        <v>-2090175</v>
      </c>
      <c r="H18" s="10">
        <v>0</v>
      </c>
      <c r="I18" s="72">
        <v>6.531</v>
      </c>
      <c r="J18" s="37">
        <v>0</v>
      </c>
      <c r="K18" s="37">
        <v>-13650932.924999999</v>
      </c>
      <c r="M18" s="132">
        <v>10605716</v>
      </c>
      <c r="N18" s="13">
        <v>76503333.788</v>
      </c>
      <c r="O18" s="72">
        <v>7.2134</v>
      </c>
    </row>
    <row r="19" spans="1:11" ht="15">
      <c r="A19" s="226"/>
      <c r="C19" s="10"/>
      <c r="I19" s="72"/>
      <c r="J19" s="37"/>
      <c r="K19" s="37"/>
    </row>
    <row r="20" spans="1:15" ht="15">
      <c r="A20" s="226">
        <v>39330</v>
      </c>
      <c r="C20" s="10">
        <v>10605716</v>
      </c>
      <c r="D20" s="91">
        <v>76503333.788</v>
      </c>
      <c r="E20" s="25">
        <v>7.2134</v>
      </c>
      <c r="G20" s="10">
        <v>-1345320</v>
      </c>
      <c r="H20" s="10">
        <v>0</v>
      </c>
      <c r="I20" s="72">
        <v>6.952</v>
      </c>
      <c r="J20" s="37">
        <v>0</v>
      </c>
      <c r="K20" s="37">
        <v>-9352664.64</v>
      </c>
      <c r="M20" s="132">
        <v>11951036</v>
      </c>
      <c r="N20" s="13">
        <v>85855998.428</v>
      </c>
      <c r="O20" s="72">
        <v>7.184</v>
      </c>
    </row>
    <row r="21" spans="1:11" ht="15">
      <c r="A21" s="226"/>
      <c r="G21" s="4"/>
      <c r="H21" s="4"/>
      <c r="I21" s="72"/>
      <c r="J21" s="37"/>
      <c r="K21" s="37"/>
    </row>
    <row r="22" spans="1:15" ht="15">
      <c r="A22" s="226">
        <v>39365</v>
      </c>
      <c r="C22" s="10">
        <v>11951036</v>
      </c>
      <c r="D22" s="91">
        <v>85855998.428</v>
      </c>
      <c r="E22" s="25">
        <v>7.184</v>
      </c>
      <c r="G22" s="10">
        <v>-972904</v>
      </c>
      <c r="H22" s="10">
        <v>0</v>
      </c>
      <c r="I22" s="72">
        <v>6.9181</v>
      </c>
      <c r="J22" s="37">
        <v>0</v>
      </c>
      <c r="K22" s="37">
        <v>-6730647.1624</v>
      </c>
      <c r="M22" s="132">
        <v>12923940</v>
      </c>
      <c r="N22" s="13">
        <v>92586645.59040001</v>
      </c>
      <c r="O22" s="72">
        <v>7.164</v>
      </c>
    </row>
    <row r="23" ht="15"/>
    <row r="24" ht="15">
      <c r="A24" s="138"/>
    </row>
    <row r="25" ht="15">
      <c r="A25" s="138"/>
    </row>
    <row r="26" ht="15"/>
    <row r="27" ht="15">
      <c r="A27" s="3" t="s">
        <v>185</v>
      </c>
    </row>
    <row r="28" spans="7:10" ht="15">
      <c r="G28" s="132"/>
      <c r="H28" s="132"/>
      <c r="I28" s="132"/>
      <c r="J28" s="132"/>
    </row>
    <row r="29" ht="15"/>
    <row r="30" ht="15"/>
    <row r="31" spans="1:14" ht="15">
      <c r="A31" s="3" t="s">
        <v>186</v>
      </c>
      <c r="C31" s="3" t="s">
        <v>187</v>
      </c>
      <c r="D31" s="3" t="s">
        <v>189</v>
      </c>
      <c r="G31" s="3" t="s">
        <v>188</v>
      </c>
      <c r="H31" s="3" t="s">
        <v>190</v>
      </c>
      <c r="K31" s="139" t="s">
        <v>191</v>
      </c>
      <c r="N31" s="3" t="s">
        <v>192</v>
      </c>
    </row>
    <row r="32" ht="15">
      <c r="K32" s="140"/>
    </row>
    <row r="33" spans="1:14" ht="15">
      <c r="A33" s="226">
        <v>39235</v>
      </c>
      <c r="C33" s="4">
        <v>-1489710</v>
      </c>
      <c r="D33" s="84">
        <v>7.864</v>
      </c>
      <c r="G33" s="4">
        <v>-600480</v>
      </c>
      <c r="H33" s="84">
        <v>7.364</v>
      </c>
      <c r="K33" s="244">
        <v>7.864</v>
      </c>
      <c r="N33" s="141">
        <v>7.720357556011654</v>
      </c>
    </row>
    <row r="34" spans="1:11" ht="15">
      <c r="A34" s="226"/>
      <c r="C34" s="26"/>
      <c r="D34" s="76"/>
      <c r="G34" s="140"/>
      <c r="H34" s="76"/>
      <c r="K34" s="244"/>
    </row>
    <row r="35" spans="1:14" ht="15">
      <c r="A35" s="226">
        <v>39265</v>
      </c>
      <c r="C35" s="10">
        <v>-1489705</v>
      </c>
      <c r="D35" s="84">
        <v>7.682</v>
      </c>
      <c r="G35" s="4">
        <v>-600470</v>
      </c>
      <c r="H35" s="84">
        <v>7.182</v>
      </c>
      <c r="K35" s="244">
        <v>7.682</v>
      </c>
      <c r="N35" s="141">
        <v>7.538358917315536</v>
      </c>
    </row>
    <row r="36" spans="1:14" ht="15">
      <c r="A36" s="226"/>
      <c r="C36" s="26"/>
      <c r="D36" s="76"/>
      <c r="G36" s="140"/>
      <c r="H36" s="76"/>
      <c r="K36" s="140"/>
      <c r="N36" s="141"/>
    </row>
    <row r="37" spans="1:14" ht="15">
      <c r="A37" s="226">
        <v>39295</v>
      </c>
      <c r="C37" s="10">
        <v>-1489705</v>
      </c>
      <c r="D37" s="84">
        <v>6.8469999999999995</v>
      </c>
      <c r="G37" s="4">
        <v>-600470</v>
      </c>
      <c r="H37" s="84">
        <v>5.747</v>
      </c>
      <c r="K37" s="142">
        <v>6.497</v>
      </c>
      <c r="N37" s="141">
        <v>6.530989618094178</v>
      </c>
    </row>
    <row r="38" spans="1:14" ht="15">
      <c r="A38" s="226"/>
      <c r="C38" s="26"/>
      <c r="D38" s="84"/>
      <c r="G38" s="26"/>
      <c r="H38" s="84"/>
      <c r="K38" s="26"/>
      <c r="N38" s="141"/>
    </row>
    <row r="39" spans="1:14" ht="15">
      <c r="A39" s="226">
        <v>39330</v>
      </c>
      <c r="C39" s="10">
        <v>-744840</v>
      </c>
      <c r="D39" s="84">
        <v>7.443</v>
      </c>
      <c r="G39" s="4">
        <v>-600480</v>
      </c>
      <c r="H39" s="84">
        <v>6.343</v>
      </c>
      <c r="K39" s="142">
        <v>7.093</v>
      </c>
      <c r="N39" s="141">
        <v>6.952017928819909</v>
      </c>
    </row>
    <row r="40" spans="1:14" ht="15">
      <c r="A40" s="226"/>
      <c r="C40" s="26"/>
      <c r="D40" s="84"/>
      <c r="G40" s="140"/>
      <c r="H40" s="76"/>
      <c r="K40" s="142"/>
      <c r="N40" s="141"/>
    </row>
    <row r="41" spans="1:14" ht="15">
      <c r="A41" s="226">
        <v>39365</v>
      </c>
      <c r="C41" s="10">
        <v>-372434</v>
      </c>
      <c r="D41" s="84">
        <v>7.5969999999999995</v>
      </c>
      <c r="G41" s="4">
        <v>-600470</v>
      </c>
      <c r="H41" s="84">
        <v>6.497</v>
      </c>
      <c r="K41" s="142">
        <v>7.247</v>
      </c>
      <c r="N41" s="141">
        <v>6.918087178179963</v>
      </c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A29" sqref="A29:G29"/>
    </sheetView>
  </sheetViews>
  <sheetFormatPr defaultColWidth="8.88671875" defaultRowHeight="15"/>
  <cols>
    <col min="1" max="1" width="4.3359375" style="207" bestFit="1" customWidth="1"/>
    <col min="2" max="2" width="2.10546875" style="207" customWidth="1"/>
    <col min="3" max="3" width="17.21484375" style="207" customWidth="1"/>
    <col min="4" max="4" width="2.21484375" style="207" customWidth="1"/>
    <col min="5" max="5" width="13.10546875" style="207" customWidth="1"/>
    <col min="6" max="6" width="15.10546875" style="207" customWidth="1"/>
    <col min="7" max="7" width="21.10546875" style="207" customWidth="1"/>
    <col min="8" max="8" width="15.99609375" style="207" customWidth="1"/>
    <col min="9" max="9" width="14.88671875" style="207" bestFit="1" customWidth="1"/>
    <col min="10" max="10" width="11.3359375" style="207" bestFit="1" customWidth="1"/>
    <col min="11" max="11" width="11.10546875" style="207" customWidth="1"/>
    <col min="12" max="12" width="12.21484375" style="207" customWidth="1"/>
    <col min="13" max="13" width="2.10546875" style="207" customWidth="1"/>
    <col min="14" max="14" width="10.77734375" style="207" bestFit="1" customWidth="1"/>
    <col min="15" max="15" width="13.21484375" style="207" customWidth="1"/>
    <col min="16" max="16" width="9.99609375" style="207" customWidth="1"/>
    <col min="17" max="17" width="1.99609375" style="207" customWidth="1"/>
    <col min="18" max="18" width="9.3359375" style="207" customWidth="1"/>
    <col min="19" max="19" width="2.5546875" style="207" customWidth="1"/>
    <col min="20" max="20" width="10.10546875" style="207" bestFit="1" customWidth="1"/>
    <col min="21" max="21" width="1.99609375" style="207" customWidth="1"/>
    <col min="22" max="16384" width="7.10546875" style="207" customWidth="1"/>
  </cols>
  <sheetData>
    <row r="1" ht="15">
      <c r="G1" s="221" t="s">
        <v>131</v>
      </c>
    </row>
    <row r="2" ht="15">
      <c r="G2" s="221" t="s">
        <v>266</v>
      </c>
    </row>
    <row r="3" ht="15">
      <c r="G3" s="208"/>
    </row>
    <row r="5" spans="3:8" ht="15.75">
      <c r="C5" s="267" t="s">
        <v>267</v>
      </c>
      <c r="D5" s="267"/>
      <c r="E5" s="267"/>
      <c r="F5" s="267"/>
      <c r="G5" s="267"/>
      <c r="H5" s="210"/>
    </row>
    <row r="6" spans="3:7" ht="15.75">
      <c r="C6" s="267" t="s">
        <v>268</v>
      </c>
      <c r="D6" s="267"/>
      <c r="E6" s="267"/>
      <c r="F6" s="267"/>
      <c r="G6" s="267"/>
    </row>
    <row r="7" spans="3:9" ht="15">
      <c r="C7" s="268"/>
      <c r="D7" s="268"/>
      <c r="E7" s="268"/>
      <c r="F7" s="268"/>
      <c r="G7" s="268"/>
      <c r="H7" s="210"/>
      <c r="I7" s="210"/>
    </row>
    <row r="8" spans="3:9" ht="15.75">
      <c r="C8" s="209"/>
      <c r="D8" s="209"/>
      <c r="E8" s="209"/>
      <c r="F8" s="209"/>
      <c r="G8" s="209"/>
      <c r="H8" s="210"/>
      <c r="I8" s="210"/>
    </row>
    <row r="9" spans="3:9" ht="15.75">
      <c r="C9" s="209"/>
      <c r="D9" s="209"/>
      <c r="E9" s="209"/>
      <c r="F9" s="209"/>
      <c r="G9" s="209"/>
      <c r="H9" s="210"/>
      <c r="I9" s="210"/>
    </row>
    <row r="10" spans="3:9" ht="15.75">
      <c r="C10" s="209"/>
      <c r="D10" s="209"/>
      <c r="E10" s="209"/>
      <c r="F10" s="209"/>
      <c r="G10" s="209"/>
      <c r="H10" s="210"/>
      <c r="I10" s="210"/>
    </row>
    <row r="11" spans="3:9" ht="15.75">
      <c r="C11" s="209"/>
      <c r="D11" s="209"/>
      <c r="E11" s="209"/>
      <c r="F11" s="209"/>
      <c r="G11" s="209"/>
      <c r="H11" s="210"/>
      <c r="I11" s="210"/>
    </row>
    <row r="12" spans="3:7" ht="15.75">
      <c r="C12" s="209"/>
      <c r="D12" s="209"/>
      <c r="E12" s="210" t="s">
        <v>76</v>
      </c>
      <c r="F12" s="210"/>
      <c r="G12" s="210" t="s">
        <v>269</v>
      </c>
    </row>
    <row r="13" spans="5:7" ht="12.75">
      <c r="E13" s="210" t="s">
        <v>272</v>
      </c>
      <c r="F13" s="210" t="s">
        <v>270</v>
      </c>
      <c r="G13" s="210" t="s">
        <v>271</v>
      </c>
    </row>
    <row r="14" spans="1:7" ht="12.75">
      <c r="A14" s="210" t="s">
        <v>117</v>
      </c>
      <c r="C14" s="210" t="s">
        <v>272</v>
      </c>
      <c r="E14" s="210" t="s">
        <v>274</v>
      </c>
      <c r="F14" s="210" t="s">
        <v>237</v>
      </c>
      <c r="G14" s="210" t="s">
        <v>79</v>
      </c>
    </row>
    <row r="15" spans="1:7" ht="12.75">
      <c r="A15" s="211" t="s">
        <v>119</v>
      </c>
      <c r="C15" s="211" t="s">
        <v>273</v>
      </c>
      <c r="E15" s="224" t="s">
        <v>278</v>
      </c>
      <c r="F15" s="211" t="s">
        <v>275</v>
      </c>
      <c r="G15" s="211" t="s">
        <v>276</v>
      </c>
    </row>
    <row r="16" spans="3:7" ht="12.75">
      <c r="C16" s="212"/>
      <c r="G16" s="223">
        <v>0.00833333333</v>
      </c>
    </row>
    <row r="17" spans="1:5" ht="12.75">
      <c r="A17" s="210">
        <v>1</v>
      </c>
      <c r="C17" s="227">
        <v>39265</v>
      </c>
      <c r="E17" s="213">
        <v>62852400.863</v>
      </c>
    </row>
    <row r="18" spans="1:3" ht="12.75">
      <c r="A18" s="210"/>
      <c r="C18" s="227"/>
    </row>
    <row r="19" spans="1:7" ht="12.75">
      <c r="A19" s="210">
        <v>2</v>
      </c>
      <c r="C19" s="227">
        <v>39295</v>
      </c>
      <c r="E19" s="213">
        <v>76503333.788</v>
      </c>
      <c r="F19" s="213">
        <v>69677867.3255</v>
      </c>
      <c r="G19" s="213">
        <v>580648.894146907</v>
      </c>
    </row>
    <row r="20" spans="1:7" ht="12.75">
      <c r="A20" s="210"/>
      <c r="C20" s="227"/>
      <c r="F20" s="213"/>
      <c r="G20" s="213"/>
    </row>
    <row r="21" spans="1:7" ht="12.75">
      <c r="A21" s="210">
        <v>3</v>
      </c>
      <c r="C21" s="227">
        <v>39330</v>
      </c>
      <c r="E21" s="213">
        <v>85855998.428</v>
      </c>
      <c r="F21" s="213">
        <v>81179666.10800001</v>
      </c>
      <c r="G21" s="213">
        <v>676497.2172960679</v>
      </c>
    </row>
    <row r="22" spans="1:7" ht="12.75">
      <c r="A22" s="210"/>
      <c r="C22" s="227"/>
      <c r="D22" s="216"/>
      <c r="E22" s="216"/>
      <c r="F22" s="219"/>
      <c r="G22" s="213"/>
    </row>
    <row r="23" spans="1:7" ht="12.75">
      <c r="A23" s="210">
        <v>4</v>
      </c>
      <c r="C23" s="227">
        <v>39365</v>
      </c>
      <c r="D23" s="216"/>
      <c r="E23" s="219">
        <v>92586645.59040001</v>
      </c>
      <c r="F23" s="219">
        <v>89221322.0092</v>
      </c>
      <c r="G23" s="213">
        <v>743511.016445929</v>
      </c>
    </row>
    <row r="24" spans="3:7" ht="12.75">
      <c r="C24" s="214"/>
      <c r="D24" s="216"/>
      <c r="E24" s="216"/>
      <c r="F24" s="216"/>
      <c r="G24" s="213"/>
    </row>
    <row r="25" spans="1:7" ht="12.75">
      <c r="A25" s="210"/>
      <c r="C25" s="214"/>
      <c r="G25" s="213"/>
    </row>
    <row r="26" spans="3:7" ht="12.75">
      <c r="C26" s="225" t="s">
        <v>279</v>
      </c>
      <c r="G26" s="213"/>
    </row>
    <row r="27" spans="1:7" ht="12.75">
      <c r="A27" s="215"/>
      <c r="B27" s="216"/>
      <c r="C27" s="217"/>
      <c r="D27" s="216"/>
      <c r="E27" s="216"/>
      <c r="F27" s="216"/>
      <c r="G27" s="218"/>
    </row>
    <row r="28" spans="1:7" ht="12.75">
      <c r="A28" s="216"/>
      <c r="B28" s="216"/>
      <c r="C28" s="217"/>
      <c r="D28" s="216"/>
      <c r="E28" s="216"/>
      <c r="F28" s="216"/>
      <c r="G28" s="216"/>
    </row>
    <row r="29" spans="1:7" ht="12.75">
      <c r="A29" s="269" t="s">
        <v>280</v>
      </c>
      <c r="B29" s="269"/>
      <c r="C29" s="269"/>
      <c r="D29" s="269"/>
      <c r="E29" s="269"/>
      <c r="F29" s="269"/>
      <c r="G29" s="269"/>
    </row>
    <row r="30" spans="3:6" ht="12.75">
      <c r="C30" s="214"/>
      <c r="F30" s="219"/>
    </row>
    <row r="31" spans="3:6" ht="12.75">
      <c r="C31" s="214"/>
      <c r="F31" s="219"/>
    </row>
    <row r="32" ht="15">
      <c r="A32" s="220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70" t="s">
        <v>154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0.25">
      <c r="A2" s="270" t="s">
        <v>165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79</v>
      </c>
      <c r="F4" s="16"/>
      <c r="G4" s="16"/>
      <c r="H4" s="16"/>
      <c r="I4" s="16" t="s">
        <v>75</v>
      </c>
      <c r="J4" s="16"/>
      <c r="K4" s="16" t="s">
        <v>79</v>
      </c>
      <c r="L4" s="16"/>
      <c r="M4" s="16" t="s">
        <v>166</v>
      </c>
      <c r="O4" s="16" t="s">
        <v>168</v>
      </c>
    </row>
    <row r="5" spans="1:15" ht="15">
      <c r="A5" s="16" t="s">
        <v>117</v>
      </c>
      <c r="B5" s="16"/>
      <c r="C5" s="16"/>
      <c r="D5" s="16"/>
      <c r="E5" s="16" t="s">
        <v>80</v>
      </c>
      <c r="F5" s="16"/>
      <c r="G5" s="16" t="s">
        <v>79</v>
      </c>
      <c r="H5" s="16"/>
      <c r="I5" s="16" t="s">
        <v>80</v>
      </c>
      <c r="J5" s="16"/>
      <c r="K5" s="16" t="s">
        <v>167</v>
      </c>
      <c r="L5" s="16"/>
      <c r="M5" s="16" t="s">
        <v>168</v>
      </c>
      <c r="O5" s="16" t="s">
        <v>171</v>
      </c>
    </row>
    <row r="6" spans="1:15" ht="15">
      <c r="A6" s="17" t="s">
        <v>119</v>
      </c>
      <c r="B6" s="16"/>
      <c r="C6" s="17" t="s">
        <v>155</v>
      </c>
      <c r="D6" s="16"/>
      <c r="E6" s="17" t="s">
        <v>169</v>
      </c>
      <c r="F6" s="16"/>
      <c r="G6" s="17" t="s">
        <v>170</v>
      </c>
      <c r="H6" s="16"/>
      <c r="I6" s="17" t="s">
        <v>81</v>
      </c>
      <c r="J6" s="16"/>
      <c r="K6" s="17" t="s">
        <v>80</v>
      </c>
      <c r="L6" s="16"/>
      <c r="M6" s="17" t="s">
        <v>171</v>
      </c>
      <c r="O6" s="17" t="s">
        <v>179</v>
      </c>
    </row>
    <row r="7" spans="1:15" ht="15">
      <c r="A7" s="15"/>
      <c r="B7" s="15"/>
      <c r="C7" s="18" t="s">
        <v>172</v>
      </c>
      <c r="D7" s="15"/>
      <c r="E7" s="18" t="s">
        <v>173</v>
      </c>
      <c r="F7" s="15"/>
      <c r="G7" s="18" t="s">
        <v>174</v>
      </c>
      <c r="H7" s="15"/>
      <c r="I7" s="18" t="s">
        <v>175</v>
      </c>
      <c r="J7" s="15"/>
      <c r="K7" s="18" t="s">
        <v>176</v>
      </c>
      <c r="L7" s="15"/>
      <c r="M7" s="18" t="s">
        <v>177</v>
      </c>
      <c r="O7" s="18" t="s">
        <v>180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2522699.5</v>
      </c>
      <c r="F9" s="15"/>
      <c r="G9" s="146">
        <v>7717628</v>
      </c>
      <c r="H9" s="15"/>
      <c r="I9" s="1"/>
      <c r="J9" s="15"/>
      <c r="K9" s="7">
        <f aca="true" t="shared" si="0" ref="K9:K20">G9*$I$22</f>
        <v>5552956.0700147925</v>
      </c>
      <c r="L9" s="15"/>
      <c r="M9" s="7">
        <f>K9-E9</f>
        <v>3030256.5700147925</v>
      </c>
      <c r="O9" s="23">
        <f aca="true" t="shared" si="1" ref="O9:O20">M9/G9</f>
        <v>0.3926409215389486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2522699.5</v>
      </c>
      <c r="F10" s="15"/>
      <c r="G10" s="146">
        <v>7113305</v>
      </c>
      <c r="H10" s="15"/>
      <c r="I10" s="1"/>
      <c r="J10" s="15"/>
      <c r="K10" s="7">
        <f t="shared" si="0"/>
        <v>5118136.061704008</v>
      </c>
      <c r="L10" s="15"/>
      <c r="M10" s="7">
        <f aca="true" t="shared" si="4" ref="M10:M20">K10-E10</f>
        <v>2595436.561704008</v>
      </c>
      <c r="O10" s="23">
        <f t="shared" si="1"/>
        <v>0.3648706981781335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2522699.5</v>
      </c>
      <c r="F11" s="15"/>
      <c r="G11" s="146">
        <v>5816969</v>
      </c>
      <c r="H11" s="15"/>
      <c r="I11" s="1"/>
      <c r="J11" s="15"/>
      <c r="K11" s="7">
        <f t="shared" si="0"/>
        <v>4185401.695655437</v>
      </c>
      <c r="L11" s="15"/>
      <c r="M11" s="7">
        <f t="shared" si="4"/>
        <v>1662702.1956554372</v>
      </c>
      <c r="O11" s="23">
        <f t="shared" si="1"/>
        <v>0.2858365233948191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2522699.5</v>
      </c>
      <c r="F12" s="15"/>
      <c r="G12" s="146">
        <v>4232448</v>
      </c>
      <c r="H12" s="15"/>
      <c r="I12" s="1"/>
      <c r="J12" s="15"/>
      <c r="K12" s="7">
        <f t="shared" si="0"/>
        <v>3045313.639452688</v>
      </c>
      <c r="L12" s="15"/>
      <c r="M12" s="7">
        <f t="shared" si="4"/>
        <v>522614.13945268793</v>
      </c>
      <c r="O12" s="23">
        <f t="shared" si="1"/>
        <v>0.12347798235269232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2522699.5</v>
      </c>
      <c r="F13" s="15"/>
      <c r="G13" s="146">
        <v>2374445</v>
      </c>
      <c r="H13" s="15"/>
      <c r="I13" s="1"/>
      <c r="J13" s="15"/>
      <c r="K13" s="7">
        <f t="shared" si="0"/>
        <v>1708450.9353996168</v>
      </c>
      <c r="L13" s="15"/>
      <c r="M13" s="7">
        <f t="shared" si="4"/>
        <v>-814248.5646003832</v>
      </c>
      <c r="O13" s="23">
        <f t="shared" si="1"/>
        <v>-0.3429216362562128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2522699.5</v>
      </c>
      <c r="F14" s="15"/>
      <c r="G14" s="146">
        <v>1272582</v>
      </c>
      <c r="H14" s="15"/>
      <c r="I14" s="1"/>
      <c r="J14" s="15"/>
      <c r="K14" s="7">
        <f t="shared" si="0"/>
        <v>915642.9853177123</v>
      </c>
      <c r="L14" s="15"/>
      <c r="M14" s="7">
        <f t="shared" si="4"/>
        <v>-1607056.5146822878</v>
      </c>
      <c r="O14" s="23">
        <f t="shared" si="1"/>
        <v>-1.2628314047207079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2522699.5</v>
      </c>
      <c r="F15" s="15"/>
      <c r="G15" s="146">
        <v>817960</v>
      </c>
      <c r="H15" s="15"/>
      <c r="I15" s="1"/>
      <c r="J15" s="15"/>
      <c r="K15" s="7">
        <f t="shared" si="0"/>
        <v>588535.2270191438</v>
      </c>
      <c r="L15" s="15"/>
      <c r="M15" s="7">
        <f t="shared" si="4"/>
        <v>-1934164.2729808562</v>
      </c>
      <c r="O15" s="23">
        <f t="shared" si="1"/>
        <v>-2.3646196305208766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2522699.5</v>
      </c>
      <c r="F16" s="15"/>
      <c r="G16" s="146">
        <v>1077271</v>
      </c>
      <c r="H16" s="15"/>
      <c r="I16" s="1"/>
      <c r="J16" s="15"/>
      <c r="K16" s="7">
        <f t="shared" si="0"/>
        <v>775113.6150253557</v>
      </c>
      <c r="L16" s="15"/>
      <c r="M16" s="7">
        <f t="shared" si="4"/>
        <v>-1747585.8849746443</v>
      </c>
      <c r="O16" s="23">
        <f t="shared" si="1"/>
        <v>-1.622234224233869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2522699.5</v>
      </c>
      <c r="F17" s="15"/>
      <c r="G17" s="146">
        <v>929663</v>
      </c>
      <c r="H17" s="15"/>
      <c r="I17" s="1"/>
      <c r="J17" s="15"/>
      <c r="K17" s="7">
        <f t="shared" si="0"/>
        <v>668907.3117955624</v>
      </c>
      <c r="L17" s="15"/>
      <c r="M17" s="7">
        <f t="shared" si="4"/>
        <v>-1853792.1882044375</v>
      </c>
      <c r="O17" s="23">
        <f t="shared" si="1"/>
        <v>-1.9940475077575825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2522699.5</v>
      </c>
      <c r="F18" s="15"/>
      <c r="G18" s="146">
        <v>1731685</v>
      </c>
      <c r="H18" s="15"/>
      <c r="I18" s="1"/>
      <c r="J18" s="15"/>
      <c r="K18" s="7">
        <f t="shared" si="0"/>
        <v>1245974.8943721524</v>
      </c>
      <c r="L18" s="15"/>
      <c r="M18" s="7">
        <f t="shared" si="4"/>
        <v>-1276724.6056278476</v>
      </c>
      <c r="O18" s="23">
        <f t="shared" si="1"/>
        <v>-0.7372730061343995</v>
      </c>
    </row>
    <row r="19" spans="1:15" ht="15">
      <c r="A19" s="16">
        <f t="shared" si="2"/>
        <v>11</v>
      </c>
      <c r="B19" s="15"/>
      <c r="C19" s="15" t="s">
        <v>178</v>
      </c>
      <c r="D19" s="15"/>
      <c r="E19" s="7">
        <f t="shared" si="3"/>
        <v>2522699.5</v>
      </c>
      <c r="F19" s="15"/>
      <c r="G19" s="146">
        <v>3449783</v>
      </c>
      <c r="H19" s="15"/>
      <c r="I19" s="1"/>
      <c r="J19" s="15"/>
      <c r="K19" s="7">
        <f t="shared" si="0"/>
        <v>2482173.726186834</v>
      </c>
      <c r="L19" s="15"/>
      <c r="M19" s="7">
        <f t="shared" si="4"/>
        <v>-40525.77381316619</v>
      </c>
      <c r="O19" s="23">
        <f t="shared" si="1"/>
        <v>-0.011747339995926176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2522699.5</v>
      </c>
      <c r="F20" s="15"/>
      <c r="G20" s="147">
        <v>5539541</v>
      </c>
      <c r="H20" s="15"/>
      <c r="I20" s="1"/>
      <c r="J20" s="15"/>
      <c r="K20" s="19">
        <f t="shared" si="0"/>
        <v>3985787.838056695</v>
      </c>
      <c r="L20" s="15"/>
      <c r="M20" s="19">
        <f t="shared" si="4"/>
        <v>1463088.3380566952</v>
      </c>
      <c r="O20" s="23">
        <f t="shared" si="1"/>
        <v>0.2641172505188959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94</v>
      </c>
      <c r="D22" s="15"/>
      <c r="E22" s="20">
        <f>'Sch1, pg1'!K37</f>
        <v>30272394</v>
      </c>
      <c r="F22" s="15"/>
      <c r="G22" s="21">
        <f>SUM(G9:G20)</f>
        <v>42073280</v>
      </c>
      <c r="H22" s="15"/>
      <c r="I22" s="22">
        <f>E22/G22</f>
        <v>0.7195159017789913</v>
      </c>
      <c r="J22" s="15"/>
      <c r="K22" s="20">
        <f>SUM(K9:K20)</f>
        <v>30272393.999999996</v>
      </c>
      <c r="L22" s="15"/>
      <c r="M22" s="20">
        <f>SUM(M9:M21)</f>
        <v>-2.7939677238464355E-09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5">
        <v>39114</v>
      </c>
    </row>
    <row r="25" ht="15">
      <c r="R25" s="155">
        <f>R24-30</f>
        <v>39084</v>
      </c>
    </row>
    <row r="28" spans="6:9" ht="15">
      <c r="F28" s="11"/>
      <c r="G28" s="11"/>
      <c r="H28" s="11"/>
      <c r="I28" s="11"/>
    </row>
    <row r="29" spans="5:9" ht="15">
      <c r="E29" s="151"/>
      <c r="F29" s="152"/>
      <c r="G29" s="153" t="s">
        <v>253</v>
      </c>
      <c r="H29" s="152"/>
      <c r="I29" s="152"/>
    </row>
    <row r="30" spans="6:9" ht="15">
      <c r="F30" s="11"/>
      <c r="G30" s="149"/>
      <c r="H30" s="11"/>
      <c r="I30" s="11"/>
    </row>
    <row r="31" spans="6:9" ht="15">
      <c r="F31" s="11"/>
      <c r="G31" s="149"/>
      <c r="H31" s="11"/>
      <c r="I31" s="11"/>
    </row>
    <row r="32" spans="6:9" ht="15">
      <c r="F32" s="11"/>
      <c r="G32" s="149"/>
      <c r="H32" s="11"/>
      <c r="I32" s="11"/>
    </row>
    <row r="33" spans="6:9" ht="15">
      <c r="F33" s="11"/>
      <c r="G33" s="149"/>
      <c r="H33" s="11"/>
      <c r="I33" s="11"/>
    </row>
    <row r="34" spans="6:9" ht="15">
      <c r="F34" s="11"/>
      <c r="G34" s="149"/>
      <c r="H34" s="11"/>
      <c r="I34" s="11"/>
    </row>
    <row r="35" spans="6:9" ht="15">
      <c r="F35" s="11"/>
      <c r="G35" s="149"/>
      <c r="H35" s="11"/>
      <c r="I35" s="11"/>
    </row>
    <row r="36" spans="6:9" ht="15">
      <c r="F36" s="11"/>
      <c r="G36" s="149"/>
      <c r="H36" s="11"/>
      <c r="I36" s="11"/>
    </row>
    <row r="37" spans="6:9" ht="15">
      <c r="F37" s="11"/>
      <c r="G37" s="149"/>
      <c r="H37" s="11"/>
      <c r="I37" s="11"/>
    </row>
    <row r="38" spans="6:9" ht="15">
      <c r="F38" s="11"/>
      <c r="G38" s="149"/>
      <c r="H38" s="11"/>
      <c r="I38" s="11"/>
    </row>
    <row r="39" spans="6:9" ht="15">
      <c r="F39" s="11"/>
      <c r="G39" s="149"/>
      <c r="H39" s="11"/>
      <c r="I39" s="11"/>
    </row>
    <row r="40" spans="6:9" ht="15">
      <c r="F40" s="11"/>
      <c r="G40" s="149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71" t="s">
        <v>193</v>
      </c>
      <c r="B1" s="272"/>
      <c r="C1" s="272"/>
      <c r="D1" s="272"/>
      <c r="E1" s="272"/>
      <c r="F1" s="272"/>
      <c r="G1" s="272"/>
      <c r="H1" s="272"/>
      <c r="I1" s="255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56" t="str">
        <f>'Sch1, pg 2'!A5</f>
        <v>August 2007</v>
      </c>
      <c r="B3" s="257"/>
      <c r="C3" s="257"/>
      <c r="D3" s="257"/>
      <c r="E3" s="257"/>
      <c r="F3" s="257"/>
      <c r="G3" s="257"/>
      <c r="H3" s="257"/>
      <c r="I3" s="258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194</v>
      </c>
      <c r="B5" s="38" t="s">
        <v>195</v>
      </c>
      <c r="C5" s="39" t="s">
        <v>196</v>
      </c>
      <c r="D5" s="39" t="s">
        <v>197</v>
      </c>
      <c r="E5" s="40" t="s">
        <v>198</v>
      </c>
      <c r="F5" s="41" t="s">
        <v>199</v>
      </c>
      <c r="G5" s="42" t="s">
        <v>200</v>
      </c>
      <c r="H5" s="71" t="s">
        <v>209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5"/>
      <c r="D9" s="276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201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202</v>
      </c>
    </row>
    <row r="11" spans="1:9" ht="15">
      <c r="A11" s="77" t="s">
        <v>221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191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203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203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203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204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205</v>
      </c>
    </row>
    <row r="19" spans="1:9" ht="15">
      <c r="A19" s="30" t="s">
        <v>206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59" t="e">
        <f>'Sch1, pg 2'!#REF!</f>
        <v>#REF!</v>
      </c>
      <c r="B22" s="273"/>
      <c r="C22" s="273"/>
      <c r="D22" s="273"/>
      <c r="E22" s="273"/>
      <c r="F22" s="273"/>
      <c r="G22" s="273"/>
      <c r="H22" s="273"/>
      <c r="I22" s="274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194</v>
      </c>
      <c r="B24" s="38" t="s">
        <v>195</v>
      </c>
      <c r="C24" s="39" t="s">
        <v>196</v>
      </c>
      <c r="D24" s="39" t="s">
        <v>197</v>
      </c>
      <c r="E24" s="40" t="s">
        <v>198</v>
      </c>
      <c r="F24" s="41" t="s">
        <v>199</v>
      </c>
      <c r="G24" s="42" t="s">
        <v>200</v>
      </c>
      <c r="H24" s="71" t="s">
        <v>209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201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202</v>
      </c>
    </row>
    <row r="29" spans="1:9" ht="15">
      <c r="A29" s="77" t="s">
        <v>221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191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203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203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204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205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206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59" t="e">
        <f>'Sch1, pg 2'!#REF!</f>
        <v>#REF!</v>
      </c>
      <c r="B40" s="273"/>
      <c r="C40" s="273"/>
      <c r="D40" s="273"/>
      <c r="E40" s="273"/>
      <c r="F40" s="273"/>
      <c r="G40" s="273"/>
      <c r="H40" s="273"/>
      <c r="I40" s="274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194</v>
      </c>
      <c r="B42" s="38" t="s">
        <v>195</v>
      </c>
      <c r="C42" s="39" t="s">
        <v>196</v>
      </c>
      <c r="D42" s="39" t="s">
        <v>197</v>
      </c>
      <c r="E42" s="40" t="s">
        <v>198</v>
      </c>
      <c r="F42" s="41" t="s">
        <v>199</v>
      </c>
      <c r="G42" s="42" t="s">
        <v>200</v>
      </c>
      <c r="H42" s="71" t="s">
        <v>209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201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202</v>
      </c>
    </row>
    <row r="47" spans="1:9" ht="15">
      <c r="A47" s="77" t="s">
        <v>221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191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203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203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204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205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206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2007-07-17T19:49:04Z</cp:lastPrinted>
  <dcterms:created xsi:type="dcterms:W3CDTF">1997-07-11T13:48:23Z</dcterms:created>
  <dcterms:modified xsi:type="dcterms:W3CDTF">2007-07-17T20:10:31Z</dcterms:modified>
  <cp:category/>
  <cp:version/>
  <cp:contentType/>
  <cp:contentStatus/>
</cp:coreProperties>
</file>