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activeTab="0"/>
  </bookViews>
  <sheets>
    <sheet name="2019-2020" sheetId="1" r:id="rId1"/>
  </sheets>
  <externalReferences>
    <externalReference r:id="rId4"/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<sst xmlns="http://schemas.openxmlformats.org/spreadsheetml/2006/main" count="45" uniqueCount="44">
  <si>
    <t>Service Disconnections for Non-Payment</t>
  </si>
  <si>
    <t>Public Utilities Commission of Ohio</t>
  </si>
  <si>
    <t>Office of the Ohio Consumers' Counsel</t>
  </si>
  <si>
    <t>KNG Energy</t>
  </si>
  <si>
    <t>Docketing Division</t>
  </si>
  <si>
    <t>65 East State Ste 700</t>
  </si>
  <si>
    <t>1700 Westfield Drive</t>
  </si>
  <si>
    <t>180 East Broad Street</t>
  </si>
  <si>
    <t>Columbus, OH  43215-3485</t>
  </si>
  <si>
    <t>Findlay, OH  45840</t>
  </si>
  <si>
    <t>Columbus, OH  43216-3793</t>
  </si>
  <si>
    <t xml:space="preserve">Date Sent to PUCO </t>
  </si>
  <si>
    <t xml:space="preserve">Date Sent to Consumers' Counsel </t>
  </si>
  <si>
    <t>Column 1</t>
  </si>
  <si>
    <t>Column 2</t>
  </si>
  <si>
    <t>Column 3</t>
  </si>
  <si>
    <t>Column 4</t>
  </si>
  <si>
    <t>Column 5</t>
  </si>
  <si>
    <t xml:space="preserve">Total number of Service </t>
  </si>
  <si>
    <t xml:space="preserve">Total $ amount of unpaid </t>
  </si>
  <si>
    <t>Total number of final notices</t>
  </si>
  <si>
    <t>Total amount</t>
  </si>
  <si>
    <t>Total number of residential</t>
  </si>
  <si>
    <t>disconnections for nonpayment</t>
  </si>
  <si>
    <t>bills from Column 1</t>
  </si>
  <si>
    <t>of actual disconnection issued</t>
  </si>
  <si>
    <t>of column 3</t>
  </si>
  <si>
    <t>customer in arrears by more 60 days</t>
  </si>
  <si>
    <t>Column 6</t>
  </si>
  <si>
    <t>Column 7</t>
  </si>
  <si>
    <t>Column 8</t>
  </si>
  <si>
    <t>Column 9</t>
  </si>
  <si>
    <t>Column 10</t>
  </si>
  <si>
    <t>Total $ of Arrearages</t>
  </si>
  <si>
    <t>Total number of security deposits</t>
  </si>
  <si>
    <t>Total $ Amount from</t>
  </si>
  <si>
    <t>Total Number</t>
  </si>
  <si>
    <t xml:space="preserve">Total number of </t>
  </si>
  <si>
    <t>from Column 5</t>
  </si>
  <si>
    <t>received from residential customers</t>
  </si>
  <si>
    <t>column 7</t>
  </si>
  <si>
    <t>of Service Reconnections</t>
  </si>
  <si>
    <t>Residential Customers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</si>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</sst>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7" fontId="0" fillId="0" borderId="4" xfId="0" applyNumberFormat="1" applyBorder="1"/>
    <xf numFmtId="0" fontId="0" fillId="0" borderId="0" xfId="0" applyBorder="1"/>
    <xf numFmtId="0" fontId="0" fillId="0" borderId="5" xfId="0" applyBorder="1" applyAlignment="1">
      <alignment horizontal="center"/>
    </xf>
    <xf numFmtId="44" fontId="0" fillId="0" borderId="5" xfId="16" applyFont="1" applyBorder="1" applyAlignment="1">
      <alignment horizontal="center"/>
    </xf>
    <xf numFmtId="44" fontId="0" fillId="0" borderId="5" xfId="16" applyFont="1" applyBorder="1"/>
    <xf numFmtId="164" fontId="0" fillId="0" borderId="4" xfId="0" applyNumberFormat="1" applyBorder="1"/>
    <xf numFmtId="44" fontId="0" fillId="0" borderId="0" xfId="16" applyFont="1" applyBorder="1"/>
    <xf numFmtId="44" fontId="0" fillId="0" borderId="5" xfId="16" applyFont="1" applyBorder="1"/>
    <xf numFmtId="0" fontId="0" fillId="0" borderId="0" xfId="0" applyFill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44" fontId="0" fillId="0" borderId="8" xfId="16" applyFont="1" applyBorder="1"/>
    <xf numFmtId="0" fontId="2" fillId="0" borderId="4" xfId="0" applyFont="1" applyBorder="1"/>
    <xf numFmtId="0" fontId="0" fillId="0" borderId="5" xfId="0" applyBorder="1"/>
    <xf numFmtId="3" fontId="0" fillId="0" borderId="5" xfId="20" applyNumberFormat="1" applyFont="1" applyBorder="1" applyAlignment="1">
      <alignment horizontal="center"/>
      <protection/>
    </xf>
    <xf numFmtId="165" fontId="0" fillId="0" borderId="0" xfId="0" applyNumberFormat="1"/>
    <xf numFmtId="0" fontId="0" fillId="0" borderId="8" xfId="0" applyBorder="1"/>
    <xf numFmtId="3" fontId="0" fillId="0" borderId="8" xfId="20" applyNumberFormat="1" applyFont="1" applyBorder="1" applyAlignment="1">
      <alignment horizontal="center"/>
      <protection/>
    </xf>
    <xf numFmtId="44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0" fillId="0" borderId="0" xfId="0" applyFont="1" applyBorder="1"/>
    <xf numFmtId="17" fontId="0" fillId="0" borderId="0" xfId="0" applyNumberFormat="1" applyFont="1" applyBorder="1"/>
    <xf numFmtId="0" fontId="0" fillId="0" borderId="0" xfId="0" applyNumberFormat="1" applyBorder="1"/>
    <xf numFmtId="0" fontId="0" fillId="0" borderId="0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y\Documents\Shared%20files\revreport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y\Documents\Shared%20files\revreport20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Transportation"/>
      <sheetName val="Total Gas Sales "/>
      <sheetName val="DLP08"/>
      <sheetName val="NBD8"/>
      <sheetName val="Buckeye Contract"/>
      <sheetName val="Buckeye System"/>
      <sheetName val="Kalida System"/>
      <sheetName val="other "/>
      <sheetName val="2019 BREAKDOWN"/>
    </sheetNames>
    <sheetDataSet>
      <sheetData sheetId="0"/>
      <sheetData sheetId="1"/>
      <sheetData sheetId="2">
        <row r="4">
          <cell r="B4">
            <v>1619</v>
          </cell>
        </row>
        <row r="9">
          <cell r="B9">
            <v>1627</v>
          </cell>
        </row>
        <row r="10">
          <cell r="B10">
            <v>1627</v>
          </cell>
        </row>
        <row r="11">
          <cell r="B11">
            <v>1628</v>
          </cell>
        </row>
        <row r="12">
          <cell r="B12">
            <v>1635</v>
          </cell>
        </row>
        <row r="13">
          <cell r="B13">
            <v>1645</v>
          </cell>
        </row>
        <row r="14">
          <cell r="B14">
            <v>1656</v>
          </cell>
        </row>
        <row r="15">
          <cell r="B15">
            <v>1660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Transportation"/>
      <sheetName val="Total Gas Sales "/>
      <sheetName val="DLP08"/>
      <sheetName val="NBD8"/>
      <sheetName val="Buckeye Contract"/>
      <sheetName val="Buckeye System"/>
      <sheetName val="Kalida System"/>
      <sheetName val="other "/>
      <sheetName val="2020 BREAKDOWN"/>
    </sheetNames>
    <sheetDataSet>
      <sheetData sheetId="0"/>
      <sheetData sheetId="1"/>
      <sheetData sheetId="2">
        <row r="4">
          <cell r="B4">
            <v>1660</v>
          </cell>
        </row>
        <row r="5">
          <cell r="B5">
            <v>1664</v>
          </cell>
        </row>
        <row r="6">
          <cell r="B6">
            <v>1665</v>
          </cell>
        </row>
        <row r="7">
          <cell r="B7">
            <v>1665</v>
          </cell>
        </row>
        <row r="8">
          <cell r="B8">
            <v>1668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workbookViewId="0" topLeftCell="A1">
      <selection activeCell="E57" sqref="E57"/>
    </sheetView>
  </sheetViews>
  <sheetFormatPr defaultColWidth="9.140625" defaultRowHeight="12.75"/>
  <cols>
    <col min="2" max="2" width="8.28125" style="0" customWidth="1"/>
    <col min="3" max="3" width="11.421875" style="0" customWidth="1"/>
    <col min="5" max="5" width="7.57421875" style="0" customWidth="1"/>
    <col min="6" max="6" width="10.00390625" style="0" customWidth="1"/>
    <col min="8" max="8" width="6.57421875" style="0" customWidth="1"/>
    <col min="9" max="9" width="11.421875" style="0" customWidth="1"/>
    <col min="11" max="11" width="11.8515625" style="0" customWidth="1"/>
    <col min="13" max="13" width="2.8515625" style="0" customWidth="1"/>
    <col min="14" max="14" width="17.7109375" style="0" customWidth="1"/>
  </cols>
  <sheetData>
    <row r="1" ht="12.75">
      <c r="F1" t="s">
        <v>0</v>
      </c>
    </row>
    <row r="2" spans="7:15" ht="12.75">
      <c r="G2" s="1" t="s">
        <v>1</v>
      </c>
      <c r="H2" s="1"/>
      <c r="I2" s="1"/>
      <c r="J2" s="1"/>
      <c r="K2" s="1" t="s">
        <v>2</v>
      </c>
      <c r="L2" s="1"/>
      <c r="O2" s="1"/>
    </row>
    <row r="3" spans="1:15" ht="12.75">
      <c r="A3" t="s">
        <v>3</v>
      </c>
      <c r="G3" s="1" t="s">
        <v>4</v>
      </c>
      <c r="H3" s="1"/>
      <c r="I3" s="1"/>
      <c r="J3" s="1"/>
      <c r="K3" s="1" t="s">
        <v>5</v>
      </c>
      <c r="L3" s="1"/>
      <c r="O3" s="1"/>
    </row>
    <row r="4" spans="1:15" ht="12.75">
      <c r="A4" t="s">
        <v>6</v>
      </c>
      <c r="G4" s="1" t="s">
        <v>7</v>
      </c>
      <c r="H4" s="1"/>
      <c r="I4" s="1"/>
      <c r="J4" s="1"/>
      <c r="K4" s="1" t="s">
        <v>8</v>
      </c>
      <c r="L4" s="1"/>
      <c r="O4" s="1"/>
    </row>
    <row r="5" spans="1:15" ht="12.75">
      <c r="A5" t="s">
        <v>9</v>
      </c>
      <c r="G5" s="1" t="s">
        <v>10</v>
      </c>
      <c r="H5" s="1"/>
      <c r="I5" s="1"/>
      <c r="J5" s="1"/>
      <c r="K5" s="1"/>
      <c r="L5" s="1"/>
      <c r="O5" s="1"/>
    </row>
    <row r="6" spans="6:14" ht="12.75">
      <c r="F6" s="1" t="s">
        <v>11</v>
      </c>
      <c r="I6" s="2"/>
      <c r="J6" s="1" t="s">
        <v>12</v>
      </c>
      <c r="N6" s="2"/>
    </row>
    <row r="7" spans="1:12" ht="12.75">
      <c r="A7" s="3" t="s">
        <v>13</v>
      </c>
      <c r="D7" s="3" t="s">
        <v>14</v>
      </c>
      <c r="G7" s="3" t="s">
        <v>15</v>
      </c>
      <c r="J7" s="3" t="s">
        <v>16</v>
      </c>
      <c r="L7" s="3" t="s">
        <v>17</v>
      </c>
    </row>
    <row r="8" spans="1:14" ht="12.75">
      <c r="A8" s="4" t="s">
        <v>18</v>
      </c>
      <c r="B8" s="5"/>
      <c r="C8" s="6"/>
      <c r="D8" s="4" t="s">
        <v>19</v>
      </c>
      <c r="E8" s="5"/>
      <c r="F8" s="6"/>
      <c r="G8" s="4" t="s">
        <v>20</v>
      </c>
      <c r="H8" s="5"/>
      <c r="I8" s="6"/>
      <c r="J8" s="4" t="s">
        <v>21</v>
      </c>
      <c r="K8" s="6"/>
      <c r="L8" s="4" t="s">
        <v>22</v>
      </c>
      <c r="M8" s="5"/>
      <c r="N8" s="6"/>
    </row>
    <row r="9" spans="1:14" ht="12.75">
      <c r="A9" s="7" t="s">
        <v>23</v>
      </c>
      <c r="B9" s="8"/>
      <c r="C9" s="9"/>
      <c r="D9" s="7" t="s">
        <v>24</v>
      </c>
      <c r="E9" s="8"/>
      <c r="F9" s="9"/>
      <c r="G9" s="7" t="s">
        <v>25</v>
      </c>
      <c r="H9" s="8"/>
      <c r="I9" s="9"/>
      <c r="J9" s="7" t="s">
        <v>26</v>
      </c>
      <c r="K9" s="9"/>
      <c r="L9" s="7" t="s">
        <v>27</v>
      </c>
      <c r="M9" s="8"/>
      <c r="N9" s="9"/>
    </row>
    <row r="10" spans="1:14" ht="12.75">
      <c r="A10" s="10">
        <v>43617</v>
      </c>
      <c r="B10" s="11"/>
      <c r="C10" s="12">
        <v>0</v>
      </c>
      <c r="D10" s="10">
        <v>43617</v>
      </c>
      <c r="E10" s="11"/>
      <c r="F10" s="13">
        <v>0</v>
      </c>
      <c r="G10" s="10">
        <v>43617</v>
      </c>
      <c r="H10" s="11"/>
      <c r="I10" s="12">
        <v>5</v>
      </c>
      <c r="J10" s="10">
        <v>43617</v>
      </c>
      <c r="K10" s="14">
        <f>354.77+100.1+195.42+83.92+78.67</f>
        <v>812.8799999999999</v>
      </c>
      <c r="L10" s="10">
        <v>43617</v>
      </c>
      <c r="M10" s="11"/>
      <c r="N10" s="12">
        <v>14</v>
      </c>
    </row>
    <row r="11" spans="1:14" ht="12.75">
      <c r="A11" s="15">
        <v>43656</v>
      </c>
      <c r="B11" s="11"/>
      <c r="C11" s="12">
        <v>1</v>
      </c>
      <c r="D11" s="15">
        <v>43656</v>
      </c>
      <c r="F11" s="16">
        <v>266.14</v>
      </c>
      <c r="G11" s="15">
        <v>43656</v>
      </c>
      <c r="H11" s="11"/>
      <c r="I11" s="12">
        <v>8</v>
      </c>
      <c r="J11" s="15">
        <v>43656</v>
      </c>
      <c r="K11" s="17">
        <f>374.63+266.14+244.49+278.27+300.12</f>
        <v>1463.65</v>
      </c>
      <c r="L11" s="15">
        <v>43656</v>
      </c>
      <c r="M11" s="11"/>
      <c r="N11" s="12">
        <v>22</v>
      </c>
    </row>
    <row r="12" spans="1:14" ht="12.75">
      <c r="A12" s="15">
        <v>43687</v>
      </c>
      <c r="B12" s="11"/>
      <c r="C12" s="12">
        <v>1</v>
      </c>
      <c r="D12" s="15">
        <v>43687</v>
      </c>
      <c r="E12" s="11"/>
      <c r="F12" s="14">
        <v>229.28</v>
      </c>
      <c r="G12" s="15">
        <v>43687</v>
      </c>
      <c r="H12" s="11"/>
      <c r="I12" s="12">
        <v>4</v>
      </c>
      <c r="J12" s="15">
        <v>43687</v>
      </c>
      <c r="K12" s="14">
        <f>367.16+171.24+146.35</f>
        <v>684.7500000000001</v>
      </c>
      <c r="L12" s="15">
        <v>43687</v>
      </c>
      <c r="M12" s="11"/>
      <c r="N12" s="12">
        <v>23</v>
      </c>
    </row>
    <row r="13" spans="1:14" ht="12.75">
      <c r="A13" s="15">
        <v>43718</v>
      </c>
      <c r="B13" s="18"/>
      <c r="C13" s="12">
        <v>0</v>
      </c>
      <c r="D13" s="15">
        <v>43718</v>
      </c>
      <c r="E13" s="11"/>
      <c r="F13" s="14">
        <v>0</v>
      </c>
      <c r="G13" s="15">
        <v>43718</v>
      </c>
      <c r="H13" s="11"/>
      <c r="I13" s="12">
        <v>5</v>
      </c>
      <c r="J13" s="15">
        <v>43718</v>
      </c>
      <c r="K13" s="14">
        <f>157.93+273.97+158.04+88.18+899.23</f>
        <v>1577.3500000000001</v>
      </c>
      <c r="L13" s="15">
        <v>43718</v>
      </c>
      <c r="M13" s="11"/>
      <c r="N13" s="12">
        <v>26</v>
      </c>
    </row>
    <row r="14" spans="1:14" ht="12.75">
      <c r="A14" s="15">
        <v>43748</v>
      </c>
      <c r="B14" s="18"/>
      <c r="C14" s="12">
        <v>0</v>
      </c>
      <c r="D14" s="15">
        <v>43748</v>
      </c>
      <c r="E14" s="11"/>
      <c r="F14" s="14">
        <v>0</v>
      </c>
      <c r="G14" s="15">
        <v>43748</v>
      </c>
      <c r="H14" s="11"/>
      <c r="I14" s="12">
        <v>0</v>
      </c>
      <c r="J14" s="15">
        <v>43748</v>
      </c>
      <c r="K14" s="17">
        <v>0</v>
      </c>
      <c r="L14" s="15">
        <v>43748</v>
      </c>
      <c r="M14" s="11"/>
      <c r="N14" s="12">
        <v>38</v>
      </c>
    </row>
    <row r="15" spans="1:14" ht="12.75">
      <c r="A15" s="15">
        <v>43779</v>
      </c>
      <c r="B15" s="18"/>
      <c r="C15" s="12">
        <v>0</v>
      </c>
      <c r="D15" s="15">
        <v>43779</v>
      </c>
      <c r="E15" s="11"/>
      <c r="F15" s="14">
        <v>0</v>
      </c>
      <c r="G15" s="15">
        <v>43779</v>
      </c>
      <c r="H15" s="11"/>
      <c r="I15" s="12">
        <v>0</v>
      </c>
      <c r="J15" s="15">
        <v>43779</v>
      </c>
      <c r="K15" s="14">
        <v>0</v>
      </c>
      <c r="L15" s="15">
        <v>43779</v>
      </c>
      <c r="M15" s="11"/>
      <c r="N15" s="12">
        <v>40</v>
      </c>
    </row>
    <row r="16" spans="1:14" ht="12.75">
      <c r="A16" s="15">
        <v>43809</v>
      </c>
      <c r="B16" s="18"/>
      <c r="C16" s="12">
        <v>0</v>
      </c>
      <c r="D16" s="15">
        <v>43809</v>
      </c>
      <c r="E16" s="11"/>
      <c r="F16" s="14">
        <v>0</v>
      </c>
      <c r="G16" s="15">
        <v>43809</v>
      </c>
      <c r="H16" s="11"/>
      <c r="I16" s="12">
        <v>0</v>
      </c>
      <c r="J16" s="15">
        <v>43809</v>
      </c>
      <c r="K16" s="14">
        <v>0</v>
      </c>
      <c r="L16" s="15">
        <v>43809</v>
      </c>
      <c r="M16" s="11"/>
      <c r="N16" s="12">
        <v>35</v>
      </c>
    </row>
    <row r="17" spans="1:14" ht="12.75">
      <c r="A17" s="15">
        <v>43841</v>
      </c>
      <c r="B17" s="18"/>
      <c r="C17" s="12">
        <v>0</v>
      </c>
      <c r="D17" s="15">
        <v>43841</v>
      </c>
      <c r="E17" s="11"/>
      <c r="F17" s="14">
        <v>0</v>
      </c>
      <c r="G17" s="15">
        <v>43841</v>
      </c>
      <c r="H17" s="11"/>
      <c r="I17" s="12">
        <v>15</v>
      </c>
      <c r="J17" s="15">
        <v>43841</v>
      </c>
      <c r="K17" s="14">
        <v>3142.92</v>
      </c>
      <c r="L17" s="15">
        <v>43841</v>
      </c>
      <c r="M17" s="11"/>
      <c r="N17" s="12">
        <v>8</v>
      </c>
    </row>
    <row r="18" spans="1:14" ht="12.75">
      <c r="A18" s="15">
        <v>43872</v>
      </c>
      <c r="B18" s="18"/>
      <c r="C18" s="12">
        <v>0</v>
      </c>
      <c r="D18" s="15">
        <v>43872</v>
      </c>
      <c r="E18" s="11"/>
      <c r="F18" s="14">
        <v>0</v>
      </c>
      <c r="G18" s="15">
        <v>43872</v>
      </c>
      <c r="H18" s="11"/>
      <c r="I18" s="12">
        <v>6</v>
      </c>
      <c r="J18" s="15">
        <v>43872</v>
      </c>
      <c r="K18" s="14">
        <f>387.84+61.25+59.79+176.66+273.87</f>
        <v>959.41</v>
      </c>
      <c r="L18" s="15">
        <v>43872</v>
      </c>
      <c r="M18" s="11"/>
      <c r="N18" s="12">
        <v>15</v>
      </c>
    </row>
    <row r="19" spans="1:14" ht="12.75">
      <c r="A19" s="15">
        <v>43901</v>
      </c>
      <c r="B19" s="18"/>
      <c r="C19" s="12">
        <v>1</v>
      </c>
      <c r="D19" s="15">
        <v>43901</v>
      </c>
      <c r="E19" s="11"/>
      <c r="F19" s="14">
        <v>270.58</v>
      </c>
      <c r="G19" s="15">
        <v>43901</v>
      </c>
      <c r="H19" s="11"/>
      <c r="I19" s="12">
        <v>0</v>
      </c>
      <c r="J19" s="15">
        <v>43901</v>
      </c>
      <c r="K19" s="14">
        <v>0</v>
      </c>
      <c r="L19" s="15">
        <v>43901</v>
      </c>
      <c r="M19" s="11"/>
      <c r="N19" s="12">
        <v>21</v>
      </c>
    </row>
    <row r="20" spans="1:14" ht="12.75">
      <c r="A20" s="15">
        <v>43932</v>
      </c>
      <c r="B20" s="18"/>
      <c r="C20" s="12">
        <v>0</v>
      </c>
      <c r="D20" s="15">
        <v>43932</v>
      </c>
      <c r="E20" s="11"/>
      <c r="F20" s="14">
        <v>0</v>
      </c>
      <c r="G20" s="15">
        <v>43932</v>
      </c>
      <c r="H20" s="11"/>
      <c r="I20" s="12">
        <v>0</v>
      </c>
      <c r="J20" s="15">
        <v>43932</v>
      </c>
      <c r="K20" s="14">
        <v>0</v>
      </c>
      <c r="L20" s="15">
        <v>43932</v>
      </c>
      <c r="M20" s="11"/>
      <c r="N20" s="12">
        <f>19</f>
        <v>19</v>
      </c>
    </row>
    <row r="21" spans="1:14" ht="12.75">
      <c r="A21" s="19">
        <v>43962</v>
      </c>
      <c r="B21" s="20"/>
      <c r="C21" s="21">
        <v>1</v>
      </c>
      <c r="D21" s="19">
        <v>43962</v>
      </c>
      <c r="E21" s="20"/>
      <c r="F21" s="22">
        <v>282.23</v>
      </c>
      <c r="G21" s="19">
        <v>43962</v>
      </c>
      <c r="H21" s="20"/>
      <c r="I21" s="21">
        <v>9</v>
      </c>
      <c r="J21" s="19">
        <v>43962</v>
      </c>
      <c r="K21" s="22">
        <f>171.5+165.62+107.73+41.14+170.89+304.96+185.57+194.93+73.59</f>
        <v>1415.9299999999998</v>
      </c>
      <c r="L21" s="19">
        <v>43962</v>
      </c>
      <c r="M21" s="20"/>
      <c r="N21" s="21">
        <v>4</v>
      </c>
    </row>
    <row r="22" spans="1:12" ht="12.75">
      <c r="A22" s="3" t="s">
        <v>28</v>
      </c>
      <c r="D22" s="3" t="s">
        <v>29</v>
      </c>
      <c r="G22" s="3" t="s">
        <v>30</v>
      </c>
      <c r="J22" s="3" t="s">
        <v>31</v>
      </c>
      <c r="L22" s="3" t="s">
        <v>32</v>
      </c>
    </row>
    <row r="23" spans="1:14" ht="12.75">
      <c r="A23" s="4" t="s">
        <v>33</v>
      </c>
      <c r="B23" s="5"/>
      <c r="C23" s="6"/>
      <c r="D23" s="4" t="s">
        <v>34</v>
      </c>
      <c r="E23" s="5"/>
      <c r="F23" s="6"/>
      <c r="G23" s="4" t="s">
        <v>35</v>
      </c>
      <c r="H23" s="5"/>
      <c r="I23" s="6"/>
      <c r="J23" s="4" t="s">
        <v>36</v>
      </c>
      <c r="K23" s="6"/>
      <c r="L23" s="4" t="s">
        <v>37</v>
      </c>
      <c r="M23" s="5"/>
      <c r="N23" s="6"/>
    </row>
    <row r="24" spans="1:14" ht="12.75">
      <c r="A24" s="7" t="s">
        <v>38</v>
      </c>
      <c r="B24" s="8"/>
      <c r="C24" s="9"/>
      <c r="D24" s="23" t="s">
        <v>39</v>
      </c>
      <c r="E24" s="8"/>
      <c r="F24" s="9"/>
      <c r="G24" s="7" t="s">
        <v>40</v>
      </c>
      <c r="H24" s="8"/>
      <c r="I24" s="9"/>
      <c r="J24" s="7" t="s">
        <v>41</v>
      </c>
      <c r="K24" s="9"/>
      <c r="L24" s="7" t="s">
        <v>42</v>
      </c>
      <c r="M24" s="8"/>
      <c r="N24" s="9"/>
    </row>
    <row r="25" spans="1:14" ht="12.75">
      <c r="A25" s="10">
        <v>43617</v>
      </c>
      <c r="B25" s="11"/>
      <c r="C25" s="14">
        <f>1398.5+82.03</f>
        <v>1480.53</v>
      </c>
      <c r="D25" s="10">
        <v>43617</v>
      </c>
      <c r="E25" s="11"/>
      <c r="F25" s="24">
        <v>9</v>
      </c>
      <c r="G25" s="10">
        <v>43617</v>
      </c>
      <c r="H25" s="11"/>
      <c r="I25" s="14">
        <v>900</v>
      </c>
      <c r="J25" s="10">
        <v>43617</v>
      </c>
      <c r="K25" s="24">
        <v>1</v>
      </c>
      <c r="L25" s="10">
        <v>43617</v>
      </c>
      <c r="M25" s="11"/>
      <c r="N25" s="25">
        <f>'[1]Total Gas Sales '!B9</f>
        <v>1627</v>
      </c>
    </row>
    <row r="26" spans="1:14" ht="12.75">
      <c r="A26" s="15">
        <v>43656</v>
      </c>
      <c r="B26" s="11"/>
      <c r="C26" s="14">
        <f>1922.07+451.53</f>
        <v>2373.6</v>
      </c>
      <c r="D26" s="15">
        <v>43656</v>
      </c>
      <c r="E26" s="11"/>
      <c r="F26" s="24">
        <v>8</v>
      </c>
      <c r="G26" s="15">
        <v>43656</v>
      </c>
      <c r="H26" s="11"/>
      <c r="I26" s="14">
        <v>800</v>
      </c>
      <c r="J26" s="15">
        <v>43656</v>
      </c>
      <c r="K26" s="24">
        <v>0</v>
      </c>
      <c r="L26" s="15">
        <v>43656</v>
      </c>
      <c r="M26" s="11"/>
      <c r="N26" s="25">
        <f>'[1]Total Gas Sales '!B10</f>
        <v>1627</v>
      </c>
    </row>
    <row r="27" spans="1:14" ht="12.75">
      <c r="A27" s="15">
        <v>43687</v>
      </c>
      <c r="B27" s="11"/>
      <c r="C27" s="14">
        <f>600.91+618.28+2464.21</f>
        <v>3683.4</v>
      </c>
      <c r="D27" s="15">
        <v>43687</v>
      </c>
      <c r="E27" s="11"/>
      <c r="F27" s="24">
        <v>12</v>
      </c>
      <c r="G27" s="15">
        <v>43687</v>
      </c>
      <c r="H27" s="11"/>
      <c r="I27" s="14">
        <v>1200</v>
      </c>
      <c r="J27" s="15">
        <v>43687</v>
      </c>
      <c r="K27" s="24">
        <v>1</v>
      </c>
      <c r="L27" s="15">
        <v>43687</v>
      </c>
      <c r="M27" s="11"/>
      <c r="N27" s="25">
        <f>'[1]Total Gas Sales '!B11</f>
        <v>1628</v>
      </c>
    </row>
    <row r="28" spans="1:14" ht="12.75">
      <c r="A28" s="15">
        <v>43718</v>
      </c>
      <c r="B28" s="11"/>
      <c r="C28" s="17">
        <f>434.62+316.51+1983.34</f>
        <v>2734.47</v>
      </c>
      <c r="D28" s="15">
        <v>43718</v>
      </c>
      <c r="E28" s="11"/>
      <c r="F28" s="24">
        <v>6</v>
      </c>
      <c r="G28" s="15">
        <v>43718</v>
      </c>
      <c r="H28" s="11"/>
      <c r="I28" s="14">
        <v>600</v>
      </c>
      <c r="J28" s="15">
        <v>43718</v>
      </c>
      <c r="K28" s="24">
        <v>0</v>
      </c>
      <c r="L28" s="15">
        <v>43718</v>
      </c>
      <c r="M28" s="11"/>
      <c r="N28" s="25">
        <f>'[1]Total Gas Sales '!B12</f>
        <v>1635</v>
      </c>
    </row>
    <row r="29" spans="1:14" ht="12.75">
      <c r="A29" s="15">
        <v>43748</v>
      </c>
      <c r="B29" s="11"/>
      <c r="C29" s="14">
        <f>800.23+366.87+1843.25</f>
        <v>3010.35</v>
      </c>
      <c r="D29" s="15">
        <v>43748</v>
      </c>
      <c r="E29" s="11"/>
      <c r="F29" s="24">
        <v>5</v>
      </c>
      <c r="G29" s="15">
        <v>43748</v>
      </c>
      <c r="H29" s="11"/>
      <c r="I29" s="14">
        <v>500</v>
      </c>
      <c r="J29" s="15">
        <v>43748</v>
      </c>
      <c r="K29" s="24">
        <v>0</v>
      </c>
      <c r="L29" s="15">
        <v>43748</v>
      </c>
      <c r="M29" s="11"/>
      <c r="N29" s="25">
        <f>'[1]Total Gas Sales '!B13</f>
        <v>1645</v>
      </c>
    </row>
    <row r="30" spans="1:14" ht="12.75">
      <c r="A30" s="15">
        <v>43779</v>
      </c>
      <c r="B30" s="11"/>
      <c r="C30" s="14">
        <f>440.83+683.89+1524.76</f>
        <v>2649.48</v>
      </c>
      <c r="D30" s="15">
        <v>43779</v>
      </c>
      <c r="E30" s="11"/>
      <c r="F30" s="24">
        <v>7</v>
      </c>
      <c r="G30" s="15">
        <v>43779</v>
      </c>
      <c r="H30" s="11"/>
      <c r="I30" s="14">
        <v>700</v>
      </c>
      <c r="J30" s="15">
        <v>43779</v>
      </c>
      <c r="K30" s="24">
        <v>1</v>
      </c>
      <c r="L30" s="15">
        <v>43779</v>
      </c>
      <c r="M30" s="11"/>
      <c r="N30" s="25">
        <f>'[1]Total Gas Sales '!B14</f>
        <v>1656</v>
      </c>
    </row>
    <row r="31" spans="1:14" ht="12.75">
      <c r="A31" s="15">
        <v>43809</v>
      </c>
      <c r="B31" s="11"/>
      <c r="C31" s="26">
        <f>954.28+190.06+1506.05</f>
        <v>2650.39</v>
      </c>
      <c r="D31" s="15">
        <v>43809</v>
      </c>
      <c r="E31" s="11"/>
      <c r="F31" s="24">
        <v>6</v>
      </c>
      <c r="G31" s="15">
        <v>43809</v>
      </c>
      <c r="H31" s="11"/>
      <c r="I31" s="14">
        <v>600</v>
      </c>
      <c r="J31" s="15">
        <v>43809</v>
      </c>
      <c r="K31" s="24">
        <v>1</v>
      </c>
      <c r="L31" s="15">
        <v>43809</v>
      </c>
      <c r="M31" s="11"/>
      <c r="N31" s="25">
        <f>'[1]Total Gas Sales '!B15</f>
        <v>1660</v>
      </c>
    </row>
    <row r="32" spans="1:14" ht="12.75">
      <c r="A32" s="15">
        <v>43841</v>
      </c>
      <c r="B32" s="11"/>
      <c r="C32" s="14">
        <f>234.87+588.04+270.58</f>
        <v>1093.49</v>
      </c>
      <c r="D32" s="15">
        <v>43841</v>
      </c>
      <c r="E32" s="11"/>
      <c r="F32" s="24">
        <v>6</v>
      </c>
      <c r="G32" s="15">
        <v>43841</v>
      </c>
      <c r="H32" s="11"/>
      <c r="I32" s="14">
        <v>600</v>
      </c>
      <c r="J32" s="15">
        <v>43841</v>
      </c>
      <c r="K32" s="24">
        <v>0</v>
      </c>
      <c r="L32" s="15">
        <v>43841</v>
      </c>
      <c r="M32" s="11"/>
      <c r="N32" s="25">
        <f>'[2]Total Gas Sales '!B4</f>
        <v>1660</v>
      </c>
    </row>
    <row r="33" spans="1:14" ht="12.75">
      <c r="A33" s="15">
        <v>43872</v>
      </c>
      <c r="B33" s="11"/>
      <c r="C33" s="14">
        <f>559.2+195.45+42.33</f>
        <v>796.9800000000001</v>
      </c>
      <c r="D33" s="15">
        <v>43872</v>
      </c>
      <c r="E33" s="11"/>
      <c r="F33" s="24">
        <v>7</v>
      </c>
      <c r="G33" s="15">
        <v>43872</v>
      </c>
      <c r="H33" s="11"/>
      <c r="I33" s="14">
        <v>700</v>
      </c>
      <c r="J33" s="15">
        <v>43872</v>
      </c>
      <c r="K33" s="24">
        <v>0</v>
      </c>
      <c r="L33" s="15">
        <v>43872</v>
      </c>
      <c r="M33" s="11"/>
      <c r="N33" s="25">
        <f>'[2]Total Gas Sales '!B5</f>
        <v>1664</v>
      </c>
    </row>
    <row r="34" spans="1:14" ht="12.75">
      <c r="A34" s="15">
        <v>43901</v>
      </c>
      <c r="B34" s="11"/>
      <c r="C34" s="14">
        <f>1984.12+167.53+38.19</f>
        <v>2189.84</v>
      </c>
      <c r="D34" s="15">
        <v>43901</v>
      </c>
      <c r="E34" s="11"/>
      <c r="F34" s="24">
        <v>10</v>
      </c>
      <c r="G34" s="15">
        <v>43901</v>
      </c>
      <c r="H34" s="11" t="s">
        <v>43</v>
      </c>
      <c r="I34" s="14">
        <v>1000</v>
      </c>
      <c r="J34" s="15">
        <v>43901</v>
      </c>
      <c r="K34" s="24">
        <v>0</v>
      </c>
      <c r="L34" s="15">
        <v>43901</v>
      </c>
      <c r="M34" s="11"/>
      <c r="N34" s="25">
        <f>'[2]Total Gas Sales '!B6</f>
        <v>1665</v>
      </c>
    </row>
    <row r="35" spans="1:14" ht="12.75">
      <c r="A35" s="15">
        <v>43932</v>
      </c>
      <c r="B35" s="11"/>
      <c r="C35" s="14">
        <f>1513.36+453.63+101.66</f>
        <v>2068.6499999999996</v>
      </c>
      <c r="D35" s="15">
        <v>43932</v>
      </c>
      <c r="E35" s="11"/>
      <c r="F35" s="24">
        <v>9</v>
      </c>
      <c r="G35" s="15">
        <v>43932</v>
      </c>
      <c r="H35" s="11" t="s">
        <v>43</v>
      </c>
      <c r="I35" s="14">
        <v>900</v>
      </c>
      <c r="J35" s="15">
        <v>43932</v>
      </c>
      <c r="K35" s="24">
        <v>0</v>
      </c>
      <c r="L35" s="15">
        <v>43932</v>
      </c>
      <c r="M35" s="11"/>
      <c r="N35" s="25">
        <f>'[2]Total Gas Sales '!B7</f>
        <v>1665</v>
      </c>
    </row>
    <row r="36" spans="1:14" ht="12.75">
      <c r="A36" s="19">
        <v>43962</v>
      </c>
      <c r="B36" s="20"/>
      <c r="C36" s="22">
        <f>199.12+106.56</f>
        <v>305.68</v>
      </c>
      <c r="D36" s="19">
        <v>43962</v>
      </c>
      <c r="E36" s="20"/>
      <c r="F36" s="27">
        <v>8</v>
      </c>
      <c r="G36" s="19">
        <v>43962</v>
      </c>
      <c r="H36" s="20"/>
      <c r="I36" s="22">
        <v>800</v>
      </c>
      <c r="J36" s="19">
        <v>43962</v>
      </c>
      <c r="K36" s="27">
        <v>0</v>
      </c>
      <c r="L36" s="19">
        <v>43962</v>
      </c>
      <c r="M36" s="20"/>
      <c r="N36" s="28">
        <f>'[2]Total Gas Sales '!B8</f>
        <v>1668</v>
      </c>
    </row>
    <row r="37" ht="12.75">
      <c r="C37" s="29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30"/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11"/>
      <c r="C40" s="11"/>
      <c r="D40" s="11"/>
      <c r="E40" s="11"/>
      <c r="F40" s="11"/>
      <c r="G40" s="30"/>
      <c r="H40" s="11"/>
      <c r="I40" s="11"/>
      <c r="J40" s="31"/>
    </row>
    <row r="41" spans="2:10" ht="12.75">
      <c r="B41" s="32"/>
      <c r="C41" s="11"/>
      <c r="D41" s="11"/>
      <c r="E41" s="11"/>
      <c r="F41" s="11"/>
      <c r="G41" s="11"/>
      <c r="H41" s="11"/>
      <c r="I41" s="31"/>
      <c r="J41" s="11"/>
    </row>
    <row r="42" spans="2:10" ht="33" customHeight="1">
      <c r="B42" s="30"/>
      <c r="C42" s="11"/>
      <c r="D42" s="11"/>
      <c r="E42" s="11"/>
      <c r="F42" s="11"/>
      <c r="G42" s="35"/>
      <c r="H42" s="35"/>
      <c r="I42" s="31"/>
      <c r="J42" s="11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30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32"/>
      <c r="H45" s="11"/>
      <c r="I45" s="3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32"/>
      <c r="C47" s="11"/>
      <c r="D47" s="11"/>
      <c r="E47" s="11"/>
      <c r="F47" s="11"/>
      <c r="G47" s="30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32"/>
      <c r="H48" s="11"/>
      <c r="I48" s="31"/>
      <c r="J48" s="11"/>
    </row>
    <row r="49" spans="2:10" ht="12.75">
      <c r="B49" s="33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32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32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30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32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30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34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30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32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32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30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30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</sheetData>
  <mergeCells count="1">
    <mergeCell ref="G42:H42"/>
  </mergeCells>
  <printOptions/>
  <pageMargins left="0.25" right="0.5" top="1" bottom="1" header="0.5" footer="0.5"/>
  <pageSetup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090771ADB4849A8810F674D0C435A" ma:contentTypeVersion="5" ma:contentTypeDescription="Create a new document." ma:contentTypeScope="" ma:versionID="1c47420f86eb6d594d49dd344fc23adc">
  <xsd:schema xmlns:xsd="http://www.w3.org/2001/XMLSchema" xmlns:xs="http://www.w3.org/2001/XMLSchema" xmlns:p="http://schemas.microsoft.com/office/2006/metadata/properties" xmlns:ns3="617ff8e0-6578-4c16-9346-171cd26b4c1d" xmlns:ns4="ad7e0ff2-1246-4b4a-994e-d99094a8c381" targetNamespace="http://schemas.microsoft.com/office/2006/metadata/properties" ma:root="true" ma:fieldsID="944ed2603250f05b7b61db04b3f0a1b6" ns3:_="" ns4:_="">
    <xsd:import namespace="617ff8e0-6578-4c16-9346-171cd26b4c1d"/>
    <xsd:import namespace="ad7e0ff2-1246-4b4a-994e-d99094a8c3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ff8e0-6578-4c16-9346-171cd26b4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e0ff2-1246-4b4a-994e-d99094a8c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5BF09-39B6-428E-9BE4-02B3B0C12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ff8e0-6578-4c16-9346-171cd26b4c1d"/>
    <ds:schemaRef ds:uri="ad7e0ff2-1246-4b4a-994e-d99094a8c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0CC9D-EE6D-4D04-981B-EDC546D4B6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412DBC-B727-481F-867E-B13C6776DF84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d7e0ff2-1246-4b4a-994e-d99094a8c381"/>
    <ds:schemaRef ds:uri="617ff8e0-6578-4c16-9346-171cd26b4c1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</dc:creator>
  <cp:keywords/>
  <dc:description/>
  <cp:lastModifiedBy>Smith, Craig</cp:lastModifiedBy>
  <dcterms:created xsi:type="dcterms:W3CDTF">2020-07-06T14:39:52Z</dcterms:created>
  <dcterms:modified xsi:type="dcterms:W3CDTF">2020-07-09T14:34:51Z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0x010100BB6090771ADB4849A8810F674D0C435A</vt:lpwstr>
  </property>
</Properties>
</file>