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tabRatio="703" activeTab="0"/>
  </bookViews>
  <sheets>
    <sheet name="System Delivery" sheetId="1" r:id="rId1"/>
    <sheet name="Main Cleaning" sheetId="2" r:id="rId2"/>
    <sheet name="Inspections backups" sheetId="3" r:id="rId3"/>
    <sheet name="Customer Contacts" sheetId="4" r:id="rId4"/>
    <sheet name="CC" sheetId="5" state="hidden" r:id="rId5"/>
    <sheet name="Disconnections" sheetId="6" r:id="rId6"/>
    <sheet name="GCI" sheetId="7" state="hidden" r:id="rId7"/>
    <sheet name="WWPI" sheetId="8" state="hidden" r:id="rId8"/>
    <sheet name="Codes" sheetId="9" r:id="rId9"/>
  </sheets>
  <externalReferences>
    <externalReference r:id="rId12"/>
  </externalReferences>
  <definedNames>
    <definedName name="_xlnm.Print_Area" localSheetId="5">'Disconnections'!#REF!</definedName>
  </definedNames>
  <calcPr fullCalcOnLoad="1"/>
</workbook>
</file>

<file path=xl/sharedStrings.xml><?xml version="1.0" encoding="utf-8"?>
<sst xmlns="http://schemas.openxmlformats.org/spreadsheetml/2006/main" count="718" uniqueCount="175">
  <si>
    <t>Year</t>
  </si>
  <si>
    <t>Quarter</t>
  </si>
  <si>
    <t>Month</t>
  </si>
  <si>
    <t>Avg</t>
  </si>
  <si>
    <t>Quarter # 1</t>
  </si>
  <si>
    <t>Quarter # 2</t>
  </si>
  <si>
    <t>Quarter # 3</t>
  </si>
  <si>
    <t>Quarter # 4</t>
  </si>
  <si>
    <t>Customer Services</t>
  </si>
  <si>
    <t>Account Information</t>
  </si>
  <si>
    <t>Bad Debt/Bankruptcy</t>
  </si>
  <si>
    <t>Bill Adjustment</t>
  </si>
  <si>
    <t>Bill Information/Format</t>
  </si>
  <si>
    <t>Consumption</t>
  </si>
  <si>
    <t>Customer Notices</t>
  </si>
  <si>
    <t>Customer Service Staff</t>
  </si>
  <si>
    <t>Disconnection for Non-Pay</t>
  </si>
  <si>
    <t>Final Service</t>
  </si>
  <si>
    <t>General Information</t>
  </si>
  <si>
    <t>New Service</t>
  </si>
  <si>
    <t>NSF Check</t>
  </si>
  <si>
    <t>Payment Arrangements</t>
  </si>
  <si>
    <t>Rates</t>
  </si>
  <si>
    <t>Reconnection Non-Pay</t>
  </si>
  <si>
    <t>Service Order Appointment</t>
  </si>
  <si>
    <t>Other: Customer Service</t>
  </si>
  <si>
    <t>Inquiries</t>
  </si>
  <si>
    <t>Complaints</t>
  </si>
  <si>
    <t>Disconnections</t>
  </si>
  <si>
    <t>Non-Payment</t>
  </si>
  <si>
    <t>Non-Emergency Regulation Violation</t>
  </si>
  <si>
    <t>Application Misrepresentation</t>
  </si>
  <si>
    <t>Access Denial</t>
  </si>
  <si>
    <t>Other</t>
  </si>
  <si>
    <t>Total</t>
  </si>
  <si>
    <t>Total Customer Contacts</t>
  </si>
  <si>
    <t>Date of High Flow</t>
  </si>
  <si>
    <t>Date of Low Flow</t>
  </si>
  <si>
    <t># of Days Exceeding Dsgn Capacity</t>
  </si>
  <si>
    <t>Collection Main Cleaning</t>
  </si>
  <si>
    <t>If yes:</t>
  </si>
  <si>
    <t>Sewer Service</t>
  </si>
  <si>
    <t>Sewer Backup</t>
  </si>
  <si>
    <t>Sewer Odor</t>
  </si>
  <si>
    <t>Other:</t>
  </si>
  <si>
    <t>Mark Sewer Lines</t>
  </si>
  <si>
    <t>Max</t>
  </si>
  <si>
    <t>Min</t>
  </si>
  <si>
    <t>Totals</t>
  </si>
  <si>
    <t>Ohio American Water Company</t>
  </si>
  <si>
    <t>Franklin County District</t>
  </si>
  <si>
    <t>Avg Daily Flow (MGD)</t>
  </si>
  <si>
    <t>High Flow (MGD)</t>
  </si>
  <si>
    <t>Low Flow (MGD)</t>
  </si>
  <si>
    <t>%</t>
  </si>
  <si>
    <t>Unknown</t>
  </si>
  <si>
    <t>Sewer Jetter</t>
  </si>
  <si>
    <t>System Code</t>
  </si>
  <si>
    <t>Date Report Received</t>
  </si>
  <si>
    <t>Average Customer Count</t>
  </si>
  <si>
    <t>LastUpdated</t>
  </si>
  <si>
    <t>UserName</t>
  </si>
  <si>
    <t>cevans</t>
  </si>
  <si>
    <t>Customer Count</t>
  </si>
  <si>
    <t>Flow Conversion:</t>
  </si>
  <si>
    <t>Month 1 Average Daily Flow (gals)</t>
  </si>
  <si>
    <t>Month 1 High Flow (gals)</t>
  </si>
  <si>
    <t>Month 1 Date of High Flow</t>
  </si>
  <si>
    <t>Month 1 Low Flow (gals)</t>
  </si>
  <si>
    <t>Month 1 Date of Low Flow</t>
  </si>
  <si>
    <t>Month 1 Number of Days Exceeding Design Capacity</t>
  </si>
  <si>
    <t>Month 2 Average Daily Flow (gals)</t>
  </si>
  <si>
    <t>Month 2 High Flow (gals)</t>
  </si>
  <si>
    <t>Month 2 Date of High Flow</t>
  </si>
  <si>
    <t>Month 2 Low Flow (gals)</t>
  </si>
  <si>
    <t>Month 2 Date of Low Flow</t>
  </si>
  <si>
    <t>Month 2 Number of Days Exceeding Design Capacity</t>
  </si>
  <si>
    <t>Month 3 Average Daily Flow (gals)</t>
  </si>
  <si>
    <t>Month 3 High Flow (gals)</t>
  </si>
  <si>
    <t>Month 3 Date of High Flow</t>
  </si>
  <si>
    <t>Month 3 Low Flow (gals)</t>
  </si>
  <si>
    <t>Month 3 Date of Low Flow</t>
  </si>
  <si>
    <t>Month 3 Number of Days Exceeding Design Capacity</t>
  </si>
  <si>
    <t>rowguid</t>
  </si>
  <si>
    <t>Days in month</t>
  </si>
  <si>
    <t>Gallons per month</t>
  </si>
  <si>
    <t>Days in Year</t>
  </si>
  <si>
    <t>Min month (ytd)</t>
  </si>
  <si>
    <t>date of high flow (YTD)</t>
  </si>
  <si>
    <t>min low flow (YTD)</t>
  </si>
  <si>
    <t>min low flow date (YTD)</t>
  </si>
  <si>
    <t>Date of Backup</t>
  </si>
  <si>
    <t>Number of Manholes Inspected</t>
  </si>
  <si>
    <t>OAMBL</t>
  </si>
  <si>
    <t>Street Address</t>
  </si>
  <si>
    <t>Political Subdivision</t>
  </si>
  <si>
    <t>Blockage Cause</t>
  </si>
  <si>
    <t>Repair Means</t>
  </si>
  <si>
    <t>Date Company Became Aware of Problem</t>
  </si>
  <si>
    <t>Time Company Became Aware of Problem</t>
  </si>
  <si>
    <t>Date of Initial Site Investigation</t>
  </si>
  <si>
    <t>Time of Initial Site Investigation</t>
  </si>
  <si>
    <t>Date Problem  Resolved</t>
  </si>
  <si>
    <t>Time Problem Resolved</t>
  </si>
  <si>
    <t>Comment</t>
  </si>
  <si>
    <t>Debris</t>
  </si>
  <si>
    <t>Pipe replacement</t>
  </si>
  <si>
    <t>Backup ID (Assigned by PUCO)</t>
  </si>
  <si>
    <t>Collapsed Main</t>
  </si>
  <si>
    <t>Grease</t>
  </si>
  <si>
    <t>Roots</t>
  </si>
  <si>
    <t>Backups</t>
  </si>
  <si>
    <t>Manhole Inspections</t>
  </si>
  <si>
    <t>See Codes</t>
  </si>
  <si>
    <t>YTD</t>
  </si>
  <si>
    <t>Cleared itself</t>
  </si>
  <si>
    <t>Customer line</t>
  </si>
  <si>
    <t>Jet Unit</t>
  </si>
  <si>
    <t>Line pig</t>
  </si>
  <si>
    <t>Snake</t>
  </si>
  <si>
    <t>Thaw Pipe</t>
  </si>
  <si>
    <t>Blacklick Wastewater System</t>
  </si>
  <si>
    <t>Date Received</t>
  </si>
  <si>
    <t>Date of Main Cleaning</t>
  </si>
  <si>
    <t>Location of Main Cleaning (street)</t>
  </si>
  <si>
    <t>Method of Cleaning</t>
  </si>
  <si>
    <t>User Name</t>
  </si>
  <si>
    <t>Last Updated</t>
  </si>
  <si>
    <r>
      <t xml:space="preserve">Yes </t>
    </r>
    <r>
      <rPr>
        <b/>
        <sz val="10"/>
        <rFont val="Wingdings"/>
        <family val="0"/>
      </rPr>
      <t>x</t>
    </r>
  </si>
  <si>
    <r>
      <t xml:space="preserve">No  </t>
    </r>
    <r>
      <rPr>
        <b/>
        <sz val="10"/>
        <rFont val="Wingdings"/>
        <family val="0"/>
      </rPr>
      <t>o</t>
    </r>
  </si>
  <si>
    <t>1st Quarter (Add Rows as needed)</t>
  </si>
  <si>
    <t>2nd Quarter (Add Rows as needed)</t>
  </si>
  <si>
    <t>3rd Quarter (Add Rows as needed)</t>
  </si>
  <si>
    <t>4th Quarter (Add Rows as needed)</t>
  </si>
  <si>
    <t>v For PUCO Use v</t>
  </si>
  <si>
    <t>Rags</t>
  </si>
  <si>
    <t>Rags &amp; Grease</t>
  </si>
  <si>
    <t>Assigned  By PUCO</t>
  </si>
  <si>
    <t xml:space="preserve">Last Updated </t>
  </si>
  <si>
    <t xml:space="preserve">User Name </t>
  </si>
  <si>
    <t>1st Quarter  (Add Rows As Needed )</t>
  </si>
  <si>
    <t>2nd Quarter  (Add Rows As Needed )</t>
  </si>
  <si>
    <t>3rd Quarter  (Add Rows As Needed )</t>
  </si>
  <si>
    <t>4th Quarter  (Add Rows As Needed )</t>
  </si>
  <si>
    <t>Collection Main Cleaning - Ohio American Water: Blacklick</t>
  </si>
  <si>
    <t>[07_05QuarterlyReportWastewater_D]</t>
  </si>
  <si>
    <t>Disconnection Category</t>
  </si>
  <si>
    <t>Violation Type</t>
  </si>
  <si>
    <t>Number of Disconnections</t>
  </si>
  <si>
    <t>For PUCO Use</t>
  </si>
  <si>
    <t>W/14 Day Notice</t>
  </si>
  <si>
    <t>W/24 Hour Notice</t>
  </si>
  <si>
    <t>W/O Notice</t>
  </si>
  <si>
    <t>None</t>
  </si>
  <si>
    <t>Reconnection (Non-pay)</t>
  </si>
  <si>
    <t>Customer Service</t>
  </si>
  <si>
    <t>Number of Complaints</t>
  </si>
  <si>
    <t>Number of Inquiries</t>
  </si>
  <si>
    <t>Contact SubCategory</t>
  </si>
  <si>
    <t>Contact Category</t>
  </si>
  <si>
    <t>[07_04QuarterlyReportWastewater_CM]</t>
  </si>
  <si>
    <t>[07_06QuarterlyReportWastewater_MH]</t>
  </si>
  <si>
    <t>[07_09QuarterlyReportWastewater_SB]</t>
  </si>
  <si>
    <t>Place Man hole numbers or other location info here if appropriate.</t>
  </si>
  <si>
    <t>Place only address here (keep less than 50 characters)</t>
  </si>
  <si>
    <r>
      <t xml:space="preserve">Yes  </t>
    </r>
    <r>
      <rPr>
        <b/>
        <sz val="10"/>
        <rFont val="Wingdings"/>
        <family val="0"/>
      </rPr>
      <t>o</t>
    </r>
  </si>
  <si>
    <r>
      <t xml:space="preserve">No </t>
    </r>
    <r>
      <rPr>
        <b/>
        <sz val="10"/>
        <rFont val="Wingdings"/>
        <family val="0"/>
      </rPr>
      <t>x</t>
    </r>
  </si>
  <si>
    <t>Sewer Jet</t>
  </si>
  <si>
    <t>3381 Latonia Rd</t>
  </si>
  <si>
    <t>MH#2 3409 Claretta to MH#30 3381 Latonia</t>
  </si>
  <si>
    <t>3275 Latonia Rd</t>
  </si>
  <si>
    <t>MH#6 5417 Deforest to MH#24 3275 Latonia</t>
  </si>
  <si>
    <t>3431 Beachworth Dr to 4532 Beachworth Ct</t>
  </si>
  <si>
    <t>MH#25 to MH#12A; MH#12A to MH#12; MH#12 to MH#13; MH#13 to MH#14; MH#14 to MH #15; MH#15 to MH#16; MH#16 to MH#17; MH#17 to MH#18</t>
  </si>
  <si>
    <t>No Blockages to report this quarter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</si>
</sst>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0.0%"/>
    <numFmt numFmtId="168" formatCode="0.0"/>
    <numFmt numFmtId="169" formatCode="0,000;\-0,000;;@"/>
    <numFmt numFmtId="170" formatCode="0;\-0;;@"/>
    <numFmt numFmtId="171" formatCode="mm/dd/yy;@"/>
    <numFmt numFmtId="172" formatCode="#,##0.000"/>
    <numFmt numFmtId="173" formatCode="#,##0.0"/>
    <numFmt numFmtId="174" formatCode="mm/dd/yy;\-mm/dd/yy;;@"/>
    <numFmt numFmtId="175" formatCode="[$-409]h:mm:ss\ AM/PM"/>
    <numFmt numFmtId="176" formatCode="h:mm;@"/>
    <numFmt numFmtId="177" formatCode="[$-409]h:mm\ AM/PM;@"/>
    <numFmt numFmtId="178" formatCode="0.0%;\-0.0%;;@"/>
    <numFmt numFmtId="179" formatCode="m/d/yyyy;@"/>
    <numFmt numFmtId="180" formatCode="m/d/yy\ h:mm;@"/>
  </numFmts>
  <fonts count="32">
    <font>
      <sz val="10"/>
      <name val="CG Times"/>
      <family val="0"/>
    </font>
    <font>
      <sz val="8"/>
      <name val="CG Times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CG Times"/>
      <family val="0"/>
    </font>
    <font>
      <u val="single"/>
      <sz val="10"/>
      <color indexed="36"/>
      <name val="CG Times"/>
      <family val="0"/>
    </font>
    <font>
      <b/>
      <sz val="10"/>
      <name val="Wingdings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66" fontId="2" fillId="24" borderId="0" xfId="0" applyNumberFormat="1" applyFont="1" applyFill="1" applyBorder="1" applyAlignment="1">
      <alignment/>
    </xf>
    <xf numFmtId="167" fontId="2" fillId="24" borderId="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166" fontId="2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1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1" fontId="2" fillId="24" borderId="0" xfId="0" applyNumberFormat="1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6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14" fontId="5" fillId="0" borderId="0" xfId="0" applyNumberFormat="1" applyFont="1" applyBorder="1" applyAlignment="1">
      <alignment horizontal="left"/>
    </xf>
    <xf numFmtId="0" fontId="3" fillId="2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7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4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wrapText="1"/>
    </xf>
    <xf numFmtId="176" fontId="2" fillId="0" borderId="0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/>
    </xf>
    <xf numFmtId="1" fontId="5" fillId="21" borderId="10" xfId="0" applyNumberFormat="1" applyFont="1" applyFill="1" applyBorder="1" applyAlignment="1">
      <alignment horizontal="center" vertical="center"/>
    </xf>
    <xf numFmtId="3" fontId="5" fillId="21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1" fontId="5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0" fontId="12" fillId="25" borderId="10" xfId="0" applyFont="1" applyFill="1" applyBorder="1" applyAlignment="1">
      <alignment horizontal="center" wrapText="1"/>
    </xf>
    <xf numFmtId="0" fontId="12" fillId="25" borderId="10" xfId="0" applyFont="1" applyFill="1" applyBorder="1" applyAlignment="1">
      <alignment wrapText="1"/>
    </xf>
    <xf numFmtId="0" fontId="12" fillId="25" borderId="10" xfId="0" applyFont="1" applyFill="1" applyBorder="1" applyAlignment="1">
      <alignment horizontal="left" wrapText="1"/>
    </xf>
    <xf numFmtId="171" fontId="12" fillId="25" borderId="10" xfId="0" applyNumberFormat="1" applyFont="1" applyFill="1" applyBorder="1" applyAlignment="1">
      <alignment horizontal="center" wrapText="1"/>
    </xf>
    <xf numFmtId="176" fontId="12" fillId="25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2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14" fontId="12" fillId="25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wrapText="1"/>
    </xf>
    <xf numFmtId="47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 wrapText="1"/>
    </xf>
    <xf numFmtId="0" fontId="5" fillId="21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12" fillId="25" borderId="11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4" fillId="25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20" borderId="10" xfId="0" applyFont="1" applyFill="1" applyBorder="1" applyAlignment="1">
      <alignment horizontal="left" wrapText="1"/>
    </xf>
    <xf numFmtId="167" fontId="5" fillId="20" borderId="1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 wrapText="1"/>
    </xf>
    <xf numFmtId="1" fontId="2" fillId="24" borderId="0" xfId="0" applyNumberFormat="1" applyFont="1" applyFill="1" applyBorder="1" applyAlignment="1">
      <alignment horizontal="left" wrapText="1"/>
    </xf>
    <xf numFmtId="0" fontId="2" fillId="20" borderId="10" xfId="0" applyFont="1" applyFill="1" applyBorder="1" applyAlignment="1">
      <alignment horizontal="left" wrapText="1" indent="1"/>
    </xf>
    <xf numFmtId="0" fontId="2" fillId="20" borderId="10" xfId="0" applyFont="1" applyFill="1" applyBorder="1" applyAlignment="1">
      <alignment horizontal="left"/>
    </xf>
    <xf numFmtId="0" fontId="2" fillId="2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indent="1"/>
    </xf>
    <xf numFmtId="1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indent="1"/>
    </xf>
    <xf numFmtId="1" fontId="5" fillId="24" borderId="10" xfId="0" applyNumberFormat="1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right" indent="1"/>
    </xf>
    <xf numFmtId="0" fontId="2" fillId="24" borderId="0" xfId="0" applyFont="1" applyFill="1" applyBorder="1" applyAlignment="1">
      <alignment horizontal="right" indent="1"/>
    </xf>
    <xf numFmtId="1" fontId="5" fillId="0" borderId="0" xfId="0" applyNumberFormat="1" applyFont="1" applyAlignment="1">
      <alignment horizontal="center"/>
    </xf>
    <xf numFmtId="47" fontId="5" fillId="0" borderId="0" xfId="0" applyNumberFormat="1" applyFont="1" applyAlignment="1">
      <alignment/>
    </xf>
    <xf numFmtId="0" fontId="10" fillId="0" borderId="0" xfId="0" applyFont="1" applyFill="1" applyBorder="1" applyAlignment="1" applyProtection="1">
      <alignment horizontal="center" wrapText="1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5" fillId="20" borderId="12" xfId="0" applyFont="1" applyFill="1" applyBorder="1" applyAlignment="1" applyProtection="1">
      <alignment/>
      <protection/>
    </xf>
    <xf numFmtId="0" fontId="5" fillId="20" borderId="13" xfId="0" applyFont="1" applyFill="1" applyBorder="1" applyAlignment="1" applyProtection="1">
      <alignment horizontal="center"/>
      <protection/>
    </xf>
    <xf numFmtId="0" fontId="5" fillId="20" borderId="13" xfId="0" applyFont="1" applyFill="1" applyBorder="1" applyAlignment="1" applyProtection="1">
      <alignment horizontal="center" wrapText="1"/>
      <protection/>
    </xf>
    <xf numFmtId="0" fontId="5" fillId="20" borderId="14" xfId="0" applyFont="1" applyFill="1" applyBorder="1" applyAlignment="1" applyProtection="1">
      <alignment horizontal="center" wrapText="1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wrapText="1"/>
      <protection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14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167" fontId="5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74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167" fontId="5" fillId="0" borderId="17" xfId="0" applyNumberFormat="1" applyFont="1" applyFill="1" applyBorder="1" applyAlignment="1" applyProtection="1">
      <alignment horizontal="center" vertical="center"/>
      <protection locked="0"/>
    </xf>
    <xf numFmtId="172" fontId="5" fillId="0" borderId="18" xfId="0" applyNumberFormat="1" applyFont="1" applyFill="1" applyBorder="1" applyAlignment="1" applyProtection="1">
      <alignment horizontal="center" vertical="center"/>
      <protection locked="0"/>
    </xf>
    <xf numFmtId="14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167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4" borderId="20" xfId="0" applyNumberFormat="1" applyFont="1" applyFill="1" applyBorder="1" applyAlignment="1" applyProtection="1">
      <alignment horizontal="center" vertical="center"/>
      <protection locked="0"/>
    </xf>
    <xf numFmtId="14" fontId="5" fillId="4" borderId="20" xfId="0" applyNumberFormat="1" applyFont="1" applyFill="1" applyBorder="1" applyAlignment="1" applyProtection="1">
      <alignment horizontal="center" vertical="center"/>
      <protection locked="0"/>
    </xf>
    <xf numFmtId="172" fontId="5" fillId="0" borderId="21" xfId="0" applyNumberFormat="1" applyFont="1" applyFill="1" applyBorder="1" applyAlignment="1" applyProtection="1">
      <alignment horizontal="center" vertical="center"/>
      <protection locked="0"/>
    </xf>
    <xf numFmtId="14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167" fontId="5" fillId="0" borderId="22" xfId="0" applyNumberFormat="1" applyFont="1" applyFill="1" applyBorder="1" applyAlignment="1" applyProtection="1">
      <alignment horizontal="center" vertical="center"/>
      <protection locked="0"/>
    </xf>
    <xf numFmtId="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166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vertical="center"/>
      <protection/>
    </xf>
    <xf numFmtId="0" fontId="5" fillId="20" borderId="10" xfId="0" applyFont="1" applyFill="1" applyBorder="1" applyAlignment="1" applyProtection="1">
      <alignment horizontal="center" vertical="center"/>
      <protection/>
    </xf>
    <xf numFmtId="172" fontId="5" fillId="20" borderId="10" xfId="0" applyNumberFormat="1" applyFont="1" applyFill="1" applyBorder="1" applyAlignment="1" applyProtection="1">
      <alignment horizontal="center" vertical="center"/>
      <protection/>
    </xf>
    <xf numFmtId="166" fontId="5" fillId="20" borderId="10" xfId="0" applyNumberFormat="1" applyFont="1" applyFill="1" applyBorder="1" applyAlignment="1" applyProtection="1">
      <alignment horizontal="center" vertical="center"/>
      <protection/>
    </xf>
    <xf numFmtId="1" fontId="5" fillId="2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4" fontId="5" fillId="0" borderId="0" xfId="0" applyNumberFormat="1" applyFont="1" applyFill="1" applyBorder="1" applyAlignment="1" applyProtection="1">
      <alignment vertical="center"/>
      <protection/>
    </xf>
    <xf numFmtId="0" fontId="5" fillId="20" borderId="10" xfId="0" applyFont="1" applyFill="1" applyBorder="1" applyAlignment="1" applyProtection="1">
      <alignment vertical="center"/>
      <protection/>
    </xf>
    <xf numFmtId="3" fontId="5" fillId="4" borderId="10" xfId="0" applyNumberFormat="1" applyFont="1" applyFill="1" applyBorder="1" applyAlignment="1" applyProtection="1">
      <alignment horizontal="center" vertical="center"/>
      <protection/>
    </xf>
    <xf numFmtId="171" fontId="5" fillId="20" borderId="1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 quotePrefix="1">
      <alignment/>
      <protection/>
    </xf>
    <xf numFmtId="0" fontId="5" fillId="20" borderId="15" xfId="0" applyFont="1" applyFill="1" applyBorder="1" applyAlignment="1" applyProtection="1">
      <alignment horizontal="center" vertical="center"/>
      <protection/>
    </xf>
    <xf numFmtId="0" fontId="5" fillId="20" borderId="18" xfId="0" applyFont="1" applyFill="1" applyBorder="1" applyAlignment="1" applyProtection="1">
      <alignment horizontal="center" vertical="center"/>
      <protection/>
    </xf>
    <xf numFmtId="0" fontId="5" fillId="20" borderId="21" xfId="0" applyFont="1" applyFill="1" applyBorder="1" applyAlignment="1" applyProtection="1">
      <alignment horizontal="center" vertical="center"/>
      <protection/>
    </xf>
    <xf numFmtId="0" fontId="5" fillId="20" borderId="18" xfId="0" applyFont="1" applyFill="1" applyBorder="1" applyAlignment="1" applyProtection="1" quotePrefix="1">
      <alignment horizontal="center" vertical="center"/>
      <protection/>
    </xf>
    <xf numFmtId="180" fontId="5" fillId="2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wrapText="1"/>
    </xf>
    <xf numFmtId="0" fontId="5" fillId="0" borderId="23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20" borderId="24" xfId="0" applyFont="1" applyFill="1" applyBorder="1" applyAlignment="1" applyProtection="1">
      <alignment horizontal="center" vertical="center" wrapText="1"/>
      <protection/>
    </xf>
    <xf numFmtId="0" fontId="5" fillId="20" borderId="25" xfId="0" applyFont="1" applyFill="1" applyBorder="1" applyAlignment="1" applyProtection="1">
      <alignment horizontal="center" vertical="center" wrapText="1"/>
      <protection/>
    </xf>
    <xf numFmtId="0" fontId="5" fillId="20" borderId="26" xfId="0" applyFont="1" applyFill="1" applyBorder="1" applyAlignment="1" applyProtection="1">
      <alignment horizontal="center" vertical="center" wrapText="1"/>
      <protection/>
    </xf>
    <xf numFmtId="0" fontId="5" fillId="20" borderId="27" xfId="0" applyFont="1" applyFill="1" applyBorder="1" applyAlignment="1" applyProtection="1">
      <alignment horizontal="center" vertical="center" wrapText="1"/>
      <protection/>
    </xf>
    <xf numFmtId="0" fontId="5" fillId="20" borderId="28" xfId="0" applyFont="1" applyFill="1" applyBorder="1" applyAlignment="1" applyProtection="1">
      <alignment horizontal="center" vertical="center" wrapText="1"/>
      <protection/>
    </xf>
    <xf numFmtId="0" fontId="5" fillId="20" borderId="12" xfId="0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2" fillId="21" borderId="0" xfId="0" applyFont="1" applyFill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" fillId="21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2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horizontal="left" wrapText="1" indent="1"/>
    </xf>
    <xf numFmtId="0" fontId="2" fillId="20" borderId="2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/>
    <dxf/>
    <dxf/>
    <dxf/>
    <dxf/>
    <dxf>
      <numFmt numFmtId="178" formatCode="0.0%;\-0.0%;;@"/>
      <border/>
    </dxf>
    <dxf>
      <numFmt numFmtId="173" formatCode="#,##0.0"/>
      <border/>
    </dxf>
    <dxf>
      <numFmt numFmtId="166" formatCode="0.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S002\Common\Franklin%20County%20Operations\FCD%20Reports\PUCO%20Reports\2011%20Reports\2011%20PUCO%20Quarterly%20Reports\2011%202nd%20Qtr\PUCO_OAM_%20HuberRidge_WWTP2011%20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 Delivery"/>
      <sheetName val="Main Cleaning"/>
      <sheetName val="Inspections backups"/>
      <sheetName val="Customer Contacts"/>
      <sheetName val="Disconnections"/>
      <sheetName val="GCI"/>
      <sheetName val="WWPI"/>
      <sheetName val="Codes"/>
      <sheetName val="CC"/>
    </sheetNames>
    <sheetDataSet>
      <sheetData sheetId="0">
        <row r="4">
          <cell r="F4" t="str">
            <v>OAMHR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30"/>
  <sheetViews>
    <sheetView tabSelected="1" zoomScale="115" zoomScaleNormal="115" zoomScalePageLayoutView="0" workbookViewId="0" topLeftCell="A1">
      <selection activeCell="A1" sqref="A1:J1"/>
    </sheetView>
  </sheetViews>
  <sheetFormatPr defaultColWidth="9.33203125" defaultRowHeight="12.75"/>
  <cols>
    <col min="1" max="2" width="9.5" style="118" bestFit="1" customWidth="1"/>
    <col min="3" max="3" width="15.5" style="119" bestFit="1" customWidth="1"/>
    <col min="4" max="4" width="10.66015625" style="118" bestFit="1" customWidth="1"/>
    <col min="5" max="5" width="15" style="118" bestFit="1" customWidth="1"/>
    <col min="6" max="6" width="10.16015625" style="118" bestFit="1" customWidth="1"/>
    <col min="7" max="7" width="12.5" style="118" bestFit="1" customWidth="1"/>
    <col min="8" max="8" width="20.66015625" style="119" bestFit="1" customWidth="1"/>
    <col min="9" max="9" width="7.33203125" style="118" bestFit="1" customWidth="1"/>
    <col min="10" max="10" width="4.33203125" style="118" customWidth="1"/>
    <col min="11" max="11" width="10.5" style="117" bestFit="1" customWidth="1"/>
    <col min="12" max="12" width="4.83203125" style="118" customWidth="1"/>
    <col min="13" max="13" width="12.5" style="118" customWidth="1"/>
    <col min="14" max="17" width="9.5" style="119" hidden="1" customWidth="1"/>
    <col min="18" max="18" width="10.16015625" style="118" hidden="1" customWidth="1"/>
    <col min="19" max="19" width="9.5" style="118" hidden="1" customWidth="1"/>
    <col min="20" max="20" width="10.16015625" style="118" hidden="1" customWidth="1"/>
    <col min="21" max="16384" width="9.33203125" style="118" customWidth="1"/>
  </cols>
  <sheetData>
    <row r="1" spans="1:10" ht="12.75">
      <c r="A1" s="181" t="s">
        <v>49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>
      <c r="A2" s="181" t="s">
        <v>50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2.75">
      <c r="A3" s="181" t="s">
        <v>121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5">
      <c r="A4" s="116"/>
      <c r="B4" s="120"/>
      <c r="C4" s="120"/>
      <c r="D4" s="120"/>
      <c r="E4" s="121" t="s">
        <v>57</v>
      </c>
      <c r="F4" s="122" t="s">
        <v>93</v>
      </c>
      <c r="G4" s="120"/>
      <c r="H4" s="120"/>
      <c r="I4" s="120"/>
      <c r="J4" s="120"/>
    </row>
    <row r="5" spans="2:10" ht="15.75">
      <c r="B5" s="123" t="s">
        <v>0</v>
      </c>
      <c r="C5" s="124">
        <v>2012</v>
      </c>
      <c r="D5" s="119"/>
      <c r="E5" s="119"/>
      <c r="F5" s="119"/>
      <c r="G5" s="119"/>
      <c r="I5" s="119"/>
      <c r="J5" s="119"/>
    </row>
    <row r="6" spans="4:7" ht="13.5" thickBot="1">
      <c r="D6" s="119"/>
      <c r="E6" s="119"/>
      <c r="F6" s="119"/>
      <c r="G6" s="119"/>
    </row>
    <row r="7" spans="1:20" ht="28.5" customHeight="1" thickBot="1">
      <c r="A7" s="125" t="s">
        <v>1</v>
      </c>
      <c r="B7" s="126" t="s">
        <v>2</v>
      </c>
      <c r="C7" s="127" t="s">
        <v>51</v>
      </c>
      <c r="D7" s="127" t="s">
        <v>52</v>
      </c>
      <c r="E7" s="127" t="s">
        <v>36</v>
      </c>
      <c r="F7" s="127" t="s">
        <v>53</v>
      </c>
      <c r="G7" s="127" t="s">
        <v>37</v>
      </c>
      <c r="H7" s="127" t="s">
        <v>38</v>
      </c>
      <c r="I7" s="128" t="s">
        <v>54</v>
      </c>
      <c r="K7" s="129" t="s">
        <v>63</v>
      </c>
      <c r="M7" s="130" t="s">
        <v>122</v>
      </c>
      <c r="N7" s="131" t="s">
        <v>84</v>
      </c>
      <c r="O7" s="131" t="s">
        <v>85</v>
      </c>
      <c r="P7" s="131" t="s">
        <v>86</v>
      </c>
      <c r="Q7" s="131" t="s">
        <v>87</v>
      </c>
      <c r="R7" s="132" t="s">
        <v>88</v>
      </c>
      <c r="S7" s="132" t="s">
        <v>89</v>
      </c>
      <c r="T7" s="132" t="s">
        <v>90</v>
      </c>
    </row>
    <row r="8" spans="1:20" s="140" customFormat="1" ht="12.75">
      <c r="A8" s="184">
        <v>1</v>
      </c>
      <c r="B8" s="173">
        <v>1</v>
      </c>
      <c r="C8" s="133">
        <v>1.249</v>
      </c>
      <c r="D8" s="133">
        <v>2.904</v>
      </c>
      <c r="E8" s="134">
        <v>40935</v>
      </c>
      <c r="F8" s="133">
        <v>0.899</v>
      </c>
      <c r="G8" s="134">
        <v>40921</v>
      </c>
      <c r="H8" s="135">
        <v>8</v>
      </c>
      <c r="I8" s="136">
        <f>+H8/31</f>
        <v>0.25806451612903225</v>
      </c>
      <c r="J8" s="137"/>
      <c r="K8" s="138"/>
      <c r="L8" s="139"/>
      <c r="N8" s="141">
        <v>31</v>
      </c>
      <c r="O8" s="141">
        <f aca="true" t="shared" si="0" ref="O8:O19">+C8*N8</f>
        <v>38.719</v>
      </c>
      <c r="P8" s="141">
        <f aca="true" t="shared" si="1" ref="P8:P19">IF(C8=0,0,+N8)</f>
        <v>31</v>
      </c>
      <c r="Q8" s="141">
        <f>+IF(C8=0,+MAX($C$8:$C$19),+C8)</f>
        <v>1.249</v>
      </c>
      <c r="R8" s="142">
        <f>IF(D8=MAX($D$8:$D$19),+E8,0)</f>
        <v>40935</v>
      </c>
      <c r="S8" s="143">
        <f>IF(F8=0,+MAX($F$8:$F$19),+F8)</f>
        <v>0.899</v>
      </c>
      <c r="T8" s="142">
        <f aca="true" t="shared" si="2" ref="T8:T19">IF(S8=$S$20,+G8,0)</f>
        <v>0</v>
      </c>
    </row>
    <row r="9" spans="1:20" s="140" customFormat="1" ht="12.75">
      <c r="A9" s="185"/>
      <c r="B9" s="162">
        <v>2</v>
      </c>
      <c r="C9" s="144">
        <v>0.964</v>
      </c>
      <c r="D9" s="144">
        <v>1.404</v>
      </c>
      <c r="E9" s="145">
        <v>40940</v>
      </c>
      <c r="F9" s="144">
        <v>0.749</v>
      </c>
      <c r="G9" s="145">
        <v>40966</v>
      </c>
      <c r="H9" s="146">
        <v>5</v>
      </c>
      <c r="I9" s="147">
        <f>+H9/28</f>
        <v>0.17857142857142858</v>
      </c>
      <c r="J9" s="137"/>
      <c r="K9" s="138"/>
      <c r="L9" s="139"/>
      <c r="N9" s="141">
        <v>28</v>
      </c>
      <c r="O9" s="141">
        <f t="shared" si="0"/>
        <v>26.991999999999997</v>
      </c>
      <c r="P9" s="141">
        <f t="shared" si="1"/>
        <v>28</v>
      </c>
      <c r="Q9" s="141">
        <f aca="true" t="shared" si="3" ref="Q9:Q19">+IF(C9=0,+MAX($C$8:$C$19),+C9)</f>
        <v>0.964</v>
      </c>
      <c r="R9" s="142">
        <f aca="true" t="shared" si="4" ref="R9:R19">IF(D9=MAX($D$8:$D$19),+E9,0)</f>
        <v>0</v>
      </c>
      <c r="S9" s="143">
        <f aca="true" t="shared" si="5" ref="S9:S19">IF(F9=0,+MAX($F$8:$F$19),+F9)</f>
        <v>0.749</v>
      </c>
      <c r="T9" s="142">
        <f t="shared" si="2"/>
        <v>0</v>
      </c>
    </row>
    <row r="10" spans="1:20" s="140" customFormat="1" ht="13.5" thickBot="1">
      <c r="A10" s="186"/>
      <c r="B10" s="174">
        <v>3</v>
      </c>
      <c r="C10" s="148">
        <v>1.035</v>
      </c>
      <c r="D10" s="148">
        <v>1.682</v>
      </c>
      <c r="E10" s="149">
        <v>40987</v>
      </c>
      <c r="F10" s="148">
        <v>0.726</v>
      </c>
      <c r="G10" s="149">
        <v>40974</v>
      </c>
      <c r="H10" s="150">
        <v>6</v>
      </c>
      <c r="I10" s="151">
        <f>+H10/31</f>
        <v>0.1935483870967742</v>
      </c>
      <c r="J10" s="137"/>
      <c r="K10" s="152">
        <v>2868</v>
      </c>
      <c r="L10" s="139"/>
      <c r="M10" s="153">
        <v>41010</v>
      </c>
      <c r="N10" s="141">
        <v>31</v>
      </c>
      <c r="O10" s="141">
        <f t="shared" si="0"/>
        <v>32.085</v>
      </c>
      <c r="P10" s="141">
        <f t="shared" si="1"/>
        <v>31</v>
      </c>
      <c r="Q10" s="141">
        <f t="shared" si="3"/>
        <v>1.035</v>
      </c>
      <c r="R10" s="142">
        <f t="shared" si="4"/>
        <v>0</v>
      </c>
      <c r="S10" s="143">
        <f t="shared" si="5"/>
        <v>0.726</v>
      </c>
      <c r="T10" s="142">
        <f t="shared" si="2"/>
        <v>40974</v>
      </c>
    </row>
    <row r="11" spans="1:20" s="140" customFormat="1" ht="12.75">
      <c r="A11" s="187">
        <v>2</v>
      </c>
      <c r="B11" s="175">
        <v>4</v>
      </c>
      <c r="C11" s="154"/>
      <c r="D11" s="154"/>
      <c r="E11" s="155"/>
      <c r="F11" s="154"/>
      <c r="G11" s="155"/>
      <c r="H11" s="156"/>
      <c r="I11" s="157">
        <f>+H11/30</f>
        <v>0</v>
      </c>
      <c r="J11" s="137"/>
      <c r="K11" s="138"/>
      <c r="L11" s="139"/>
      <c r="N11" s="141">
        <v>30</v>
      </c>
      <c r="O11" s="141">
        <f t="shared" si="0"/>
        <v>0</v>
      </c>
      <c r="P11" s="141">
        <f t="shared" si="1"/>
        <v>0</v>
      </c>
      <c r="Q11" s="141">
        <f t="shared" si="3"/>
        <v>1.249</v>
      </c>
      <c r="R11" s="142">
        <f t="shared" si="4"/>
        <v>0</v>
      </c>
      <c r="S11" s="143">
        <f t="shared" si="5"/>
        <v>0.899</v>
      </c>
      <c r="T11" s="142">
        <f t="shared" si="2"/>
        <v>0</v>
      </c>
    </row>
    <row r="12" spans="1:20" s="140" customFormat="1" ht="12.75">
      <c r="A12" s="187"/>
      <c r="B12" s="162">
        <v>5</v>
      </c>
      <c r="C12" s="144"/>
      <c r="D12" s="144"/>
      <c r="E12" s="145"/>
      <c r="F12" s="144"/>
      <c r="G12" s="145"/>
      <c r="H12" s="146"/>
      <c r="I12" s="147">
        <f>+H12/31</f>
        <v>0</v>
      </c>
      <c r="J12" s="137"/>
      <c r="K12" s="138"/>
      <c r="L12" s="139"/>
      <c r="N12" s="141">
        <v>31</v>
      </c>
      <c r="O12" s="141">
        <f t="shared" si="0"/>
        <v>0</v>
      </c>
      <c r="P12" s="141">
        <f t="shared" si="1"/>
        <v>0</v>
      </c>
      <c r="Q12" s="141">
        <f t="shared" si="3"/>
        <v>1.249</v>
      </c>
      <c r="R12" s="142">
        <f t="shared" si="4"/>
        <v>0</v>
      </c>
      <c r="S12" s="143">
        <f t="shared" si="5"/>
        <v>0.899</v>
      </c>
      <c r="T12" s="142">
        <f t="shared" si="2"/>
        <v>0</v>
      </c>
    </row>
    <row r="13" spans="1:20" s="140" customFormat="1" ht="13.5" thickBot="1">
      <c r="A13" s="188"/>
      <c r="B13" s="174">
        <v>6</v>
      </c>
      <c r="C13" s="148"/>
      <c r="D13" s="148"/>
      <c r="E13" s="149"/>
      <c r="F13" s="148"/>
      <c r="G13" s="149"/>
      <c r="H13" s="150"/>
      <c r="I13" s="151">
        <f>+H13/30</f>
        <v>0</v>
      </c>
      <c r="J13" s="137"/>
      <c r="K13" s="152"/>
      <c r="L13" s="139"/>
      <c r="M13" s="153"/>
      <c r="N13" s="141">
        <v>30</v>
      </c>
      <c r="O13" s="141">
        <f t="shared" si="0"/>
        <v>0</v>
      </c>
      <c r="P13" s="141">
        <f t="shared" si="1"/>
        <v>0</v>
      </c>
      <c r="Q13" s="141">
        <f t="shared" si="3"/>
        <v>1.249</v>
      </c>
      <c r="R13" s="142">
        <f t="shared" si="4"/>
        <v>0</v>
      </c>
      <c r="S13" s="143">
        <f t="shared" si="5"/>
        <v>0.899</v>
      </c>
      <c r="T13" s="142">
        <f t="shared" si="2"/>
        <v>0</v>
      </c>
    </row>
    <row r="14" spans="1:20" s="140" customFormat="1" ht="12.75">
      <c r="A14" s="189">
        <v>3</v>
      </c>
      <c r="B14" s="173">
        <v>7</v>
      </c>
      <c r="C14" s="133"/>
      <c r="D14" s="133"/>
      <c r="E14" s="134"/>
      <c r="F14" s="133"/>
      <c r="G14" s="134"/>
      <c r="H14" s="146"/>
      <c r="I14" s="136">
        <f>+H14/31</f>
        <v>0</v>
      </c>
      <c r="J14" s="137"/>
      <c r="K14" s="138"/>
      <c r="L14" s="139"/>
      <c r="N14" s="141">
        <v>31</v>
      </c>
      <c r="O14" s="141">
        <f t="shared" si="0"/>
        <v>0</v>
      </c>
      <c r="P14" s="141">
        <f t="shared" si="1"/>
        <v>0</v>
      </c>
      <c r="Q14" s="141">
        <f t="shared" si="3"/>
        <v>1.249</v>
      </c>
      <c r="R14" s="142">
        <f t="shared" si="4"/>
        <v>0</v>
      </c>
      <c r="S14" s="143">
        <f t="shared" si="5"/>
        <v>0.899</v>
      </c>
      <c r="T14" s="142">
        <f t="shared" si="2"/>
        <v>0</v>
      </c>
    </row>
    <row r="15" spans="1:20" s="140" customFormat="1" ht="12.75">
      <c r="A15" s="187"/>
      <c r="B15" s="162">
        <v>8</v>
      </c>
      <c r="C15" s="144"/>
      <c r="D15" s="144"/>
      <c r="E15" s="145"/>
      <c r="F15" s="144"/>
      <c r="G15" s="145"/>
      <c r="H15" s="146"/>
      <c r="I15" s="147">
        <f>+H15/31</f>
        <v>0</v>
      </c>
      <c r="J15" s="137"/>
      <c r="K15" s="138"/>
      <c r="L15" s="139"/>
      <c r="N15" s="141">
        <v>31</v>
      </c>
      <c r="O15" s="141">
        <f t="shared" si="0"/>
        <v>0</v>
      </c>
      <c r="P15" s="141">
        <f t="shared" si="1"/>
        <v>0</v>
      </c>
      <c r="Q15" s="141">
        <f t="shared" si="3"/>
        <v>1.249</v>
      </c>
      <c r="R15" s="142">
        <f t="shared" si="4"/>
        <v>0</v>
      </c>
      <c r="S15" s="143">
        <f t="shared" si="5"/>
        <v>0.899</v>
      </c>
      <c r="T15" s="142">
        <f t="shared" si="2"/>
        <v>0</v>
      </c>
    </row>
    <row r="16" spans="1:20" s="140" customFormat="1" ht="13.5" thickBot="1">
      <c r="A16" s="188"/>
      <c r="B16" s="176">
        <v>9</v>
      </c>
      <c r="C16" s="148"/>
      <c r="D16" s="148"/>
      <c r="E16" s="149"/>
      <c r="F16" s="148"/>
      <c r="G16" s="149"/>
      <c r="H16" s="150"/>
      <c r="I16" s="151">
        <f>+H16/30</f>
        <v>0</v>
      </c>
      <c r="J16" s="137"/>
      <c r="K16" s="152"/>
      <c r="L16" s="139"/>
      <c r="M16" s="153"/>
      <c r="N16" s="141">
        <v>30</v>
      </c>
      <c r="O16" s="141">
        <f t="shared" si="0"/>
        <v>0</v>
      </c>
      <c r="P16" s="141">
        <f t="shared" si="1"/>
        <v>0</v>
      </c>
      <c r="Q16" s="141">
        <f t="shared" si="3"/>
        <v>1.249</v>
      </c>
      <c r="R16" s="142">
        <f t="shared" si="4"/>
        <v>0</v>
      </c>
      <c r="S16" s="143">
        <f t="shared" si="5"/>
        <v>0.899</v>
      </c>
      <c r="T16" s="142">
        <f t="shared" si="2"/>
        <v>0</v>
      </c>
    </row>
    <row r="17" spans="1:20" s="140" customFormat="1" ht="12.75">
      <c r="A17" s="189">
        <v>4</v>
      </c>
      <c r="B17" s="173">
        <v>10</v>
      </c>
      <c r="C17" s="133"/>
      <c r="D17" s="133"/>
      <c r="E17" s="134"/>
      <c r="F17" s="133"/>
      <c r="G17" s="134"/>
      <c r="H17" s="146"/>
      <c r="I17" s="147">
        <f>+H17/30</f>
        <v>0</v>
      </c>
      <c r="J17" s="137"/>
      <c r="K17" s="138"/>
      <c r="L17" s="139"/>
      <c r="N17" s="141">
        <v>31</v>
      </c>
      <c r="O17" s="141">
        <f t="shared" si="0"/>
        <v>0</v>
      </c>
      <c r="P17" s="141">
        <f t="shared" si="1"/>
        <v>0</v>
      </c>
      <c r="Q17" s="141">
        <f t="shared" si="3"/>
        <v>1.249</v>
      </c>
      <c r="R17" s="142">
        <f t="shared" si="4"/>
        <v>0</v>
      </c>
      <c r="S17" s="143">
        <f t="shared" si="5"/>
        <v>0.899</v>
      </c>
      <c r="T17" s="142">
        <f t="shared" si="2"/>
        <v>0</v>
      </c>
    </row>
    <row r="18" spans="1:20" s="140" customFormat="1" ht="12.75">
      <c r="A18" s="187"/>
      <c r="B18" s="162">
        <v>11</v>
      </c>
      <c r="C18" s="154"/>
      <c r="D18" s="154"/>
      <c r="E18" s="155"/>
      <c r="F18" s="154"/>
      <c r="G18" s="155"/>
      <c r="H18" s="146"/>
      <c r="I18" s="147">
        <f>+H18/31</f>
        <v>0</v>
      </c>
      <c r="K18" s="138"/>
      <c r="N18" s="141">
        <v>30</v>
      </c>
      <c r="O18" s="141">
        <f t="shared" si="0"/>
        <v>0</v>
      </c>
      <c r="P18" s="141">
        <f t="shared" si="1"/>
        <v>0</v>
      </c>
      <c r="Q18" s="141">
        <f t="shared" si="3"/>
        <v>1.249</v>
      </c>
      <c r="R18" s="142">
        <f t="shared" si="4"/>
        <v>0</v>
      </c>
      <c r="S18" s="143">
        <f t="shared" si="5"/>
        <v>0.899</v>
      </c>
      <c r="T18" s="142">
        <f t="shared" si="2"/>
        <v>0</v>
      </c>
    </row>
    <row r="19" spans="1:20" s="140" customFormat="1" ht="13.5" thickBot="1">
      <c r="A19" s="188"/>
      <c r="B19" s="174">
        <v>12</v>
      </c>
      <c r="C19" s="148"/>
      <c r="D19" s="148"/>
      <c r="E19" s="149"/>
      <c r="F19" s="148"/>
      <c r="G19" s="149"/>
      <c r="H19" s="150"/>
      <c r="I19" s="158">
        <f>+H19/31</f>
        <v>0</v>
      </c>
      <c r="J19" s="137"/>
      <c r="K19" s="152"/>
      <c r="L19" s="139"/>
      <c r="M19" s="153"/>
      <c r="N19" s="141">
        <v>31</v>
      </c>
      <c r="O19" s="141">
        <f t="shared" si="0"/>
        <v>0</v>
      </c>
      <c r="P19" s="141">
        <f t="shared" si="1"/>
        <v>0</v>
      </c>
      <c r="Q19" s="141">
        <f t="shared" si="3"/>
        <v>1.249</v>
      </c>
      <c r="R19" s="142">
        <f t="shared" si="4"/>
        <v>0</v>
      </c>
      <c r="S19" s="143">
        <f t="shared" si="5"/>
        <v>0.899</v>
      </c>
      <c r="T19" s="142">
        <f t="shared" si="2"/>
        <v>0</v>
      </c>
    </row>
    <row r="20" spans="2:20" s="140" customFormat="1" ht="12.75">
      <c r="B20" s="159"/>
      <c r="C20" s="160"/>
      <c r="D20" s="159"/>
      <c r="E20" s="159"/>
      <c r="F20" s="159"/>
      <c r="G20" s="161"/>
      <c r="H20" s="161"/>
      <c r="K20" s="138"/>
      <c r="N20" s="141">
        <f>SUM(N8:N19)</f>
        <v>365</v>
      </c>
      <c r="O20" s="141">
        <f>SUM(O8:O19)</f>
        <v>97.79599999999999</v>
      </c>
      <c r="P20" s="141">
        <f>SUM(P8:P19)</f>
        <v>90</v>
      </c>
      <c r="Q20" s="141">
        <f>MIN(Q8:Q19)</f>
        <v>0.964</v>
      </c>
      <c r="R20" s="142">
        <f>SUM(R8:R19)</f>
        <v>40935</v>
      </c>
      <c r="S20" s="143">
        <f>MIN(S8:S19)</f>
        <v>0.726</v>
      </c>
      <c r="T20" s="142">
        <f>SUM(T8:T19)</f>
        <v>40974</v>
      </c>
    </row>
    <row r="21" spans="2:20" s="140" customFormat="1" ht="12.75">
      <c r="B21" s="162" t="s">
        <v>48</v>
      </c>
      <c r="C21" s="163"/>
      <c r="D21" s="164"/>
      <c r="E21" s="164"/>
      <c r="F21" s="164"/>
      <c r="G21" s="164"/>
      <c r="H21" s="165">
        <f>SUM(H8:H19)</f>
        <v>19</v>
      </c>
      <c r="K21" s="138"/>
      <c r="N21" s="166"/>
      <c r="O21" s="166"/>
      <c r="P21" s="166"/>
      <c r="Q21" s="166"/>
      <c r="T21" s="167"/>
    </row>
    <row r="22" spans="2:17" s="140" customFormat="1" ht="12.75">
      <c r="B22" s="162" t="s">
        <v>3</v>
      </c>
      <c r="C22" s="163">
        <f>IF(P20=0,0,+O20/P20)</f>
        <v>1.0866222222222222</v>
      </c>
      <c r="D22" s="164">
        <f>IF(SUM(D8:D19)=0,0,AVERAGE(D8:D19))</f>
        <v>1.9966666666666668</v>
      </c>
      <c r="E22" s="164"/>
      <c r="F22" s="164"/>
      <c r="G22" s="164"/>
      <c r="H22" s="168"/>
      <c r="K22" s="169"/>
      <c r="N22" s="166"/>
      <c r="O22" s="166"/>
      <c r="P22" s="166"/>
      <c r="Q22" s="166"/>
    </row>
    <row r="23" spans="2:17" s="140" customFormat="1" ht="12.75">
      <c r="B23" s="162" t="s">
        <v>46</v>
      </c>
      <c r="C23" s="163">
        <f>MAX(C8:C19)</f>
        <v>1.249</v>
      </c>
      <c r="D23" s="164">
        <f>MAX(D8:D19)</f>
        <v>2.904</v>
      </c>
      <c r="E23" s="170">
        <f>+R20</f>
        <v>40935</v>
      </c>
      <c r="F23" s="164"/>
      <c r="G23" s="164"/>
      <c r="H23" s="165"/>
      <c r="K23" s="138"/>
      <c r="N23" s="166"/>
      <c r="O23" s="166"/>
      <c r="P23" s="166"/>
      <c r="Q23" s="166"/>
    </row>
    <row r="24" spans="2:17" s="140" customFormat="1" ht="12.75">
      <c r="B24" s="162" t="s">
        <v>47</v>
      </c>
      <c r="C24" s="163">
        <f>+Q20</f>
        <v>0.964</v>
      </c>
      <c r="D24" s="164">
        <f>IF(SUM(D10:D22)=0,0,AVERAGE(D10:D22))</f>
        <v>1.8393333333333333</v>
      </c>
      <c r="E24" s="164"/>
      <c r="F24" s="164">
        <f>+S20</f>
        <v>0.726</v>
      </c>
      <c r="G24" s="170">
        <f>+T20</f>
        <v>40974</v>
      </c>
      <c r="H24" s="165"/>
      <c r="K24" s="138"/>
      <c r="N24" s="166"/>
      <c r="O24" s="166"/>
      <c r="P24" s="166"/>
      <c r="Q24" s="166"/>
    </row>
    <row r="25" spans="3:17" s="140" customFormat="1" ht="12.75">
      <c r="C25" s="166"/>
      <c r="D25" s="166"/>
      <c r="E25" s="166"/>
      <c r="F25" s="166"/>
      <c r="G25" s="166"/>
      <c r="H25" s="166"/>
      <c r="K25" s="138"/>
      <c r="N25" s="166"/>
      <c r="O25" s="166"/>
      <c r="P25" s="166"/>
      <c r="Q25" s="166"/>
    </row>
    <row r="26" spans="2:7" ht="12.75">
      <c r="B26" s="183"/>
      <c r="C26" s="183"/>
      <c r="D26" s="171"/>
      <c r="E26" s="119"/>
      <c r="F26" s="119"/>
      <c r="G26" s="119"/>
    </row>
    <row r="27" spans="4:7" ht="12.75">
      <c r="D27" s="171"/>
      <c r="E27" s="119"/>
      <c r="F27" s="119"/>
      <c r="G27" s="119"/>
    </row>
    <row r="30" ht="12.75">
      <c r="B30" s="172"/>
    </row>
  </sheetData>
  <sheetProtection selectLockedCells="1"/>
  <mergeCells count="8">
    <mergeCell ref="A1:J1"/>
    <mergeCell ref="A2:J2"/>
    <mergeCell ref="A3:J3"/>
    <mergeCell ref="B26:C26"/>
    <mergeCell ref="A8:A10"/>
    <mergeCell ref="A11:A13"/>
    <mergeCell ref="A14:A16"/>
    <mergeCell ref="A17:A19"/>
  </mergeCells>
  <conditionalFormatting sqref="I8:I19">
    <cfRule type="expression" priority="2" dxfId="5" stopIfTrue="1">
      <formula>C8=0</formula>
    </cfRule>
  </conditionalFormatting>
  <conditionalFormatting sqref="I8:I19">
    <cfRule type="expression" priority="1" dxfId="5" stopIfTrue="1">
      <formula>C8=0</formula>
    </cfRule>
  </conditionalFormatting>
  <printOptions horizontalCentered="1"/>
  <pageMargins left="1" right="1" top="1" bottom="0.25" header="0.5" footer="0.5"/>
  <pageSetup fitToHeight="1" fitToWidth="1" horizontalDpi="300" verticalDpi="3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1" sqref="A1:H1"/>
    </sheetView>
  </sheetViews>
  <sheetFormatPr defaultColWidth="9.33203125" defaultRowHeight="12.75"/>
  <cols>
    <col min="1" max="1" width="8.66015625" style="51" bestFit="1" customWidth="1"/>
    <col min="2" max="2" width="5.83203125" style="51" bestFit="1" customWidth="1"/>
    <col min="3" max="3" width="8" style="51" bestFit="1" customWidth="1"/>
    <col min="4" max="4" width="9.5" style="52" bestFit="1" customWidth="1"/>
    <col min="5" max="5" width="46.16015625" style="53" customWidth="1"/>
    <col min="6" max="6" width="11.5" style="51" customWidth="1"/>
    <col min="7" max="7" width="25.33203125" style="51" customWidth="1"/>
    <col min="8" max="8" width="12.83203125" style="51" customWidth="1"/>
    <col min="9" max="9" width="9.33203125" style="18" customWidth="1"/>
    <col min="10" max="10" width="67.83203125" style="18" bestFit="1" customWidth="1"/>
    <col min="11" max="16384" width="9.33203125" style="18" customWidth="1"/>
  </cols>
  <sheetData>
    <row r="1" spans="1:8" ht="12.75">
      <c r="A1" s="196" t="s">
        <v>144</v>
      </c>
      <c r="B1" s="180"/>
      <c r="C1" s="180"/>
      <c r="D1" s="180"/>
      <c r="E1" s="180"/>
      <c r="F1" s="180"/>
      <c r="G1" s="180"/>
      <c r="H1" s="197"/>
    </row>
    <row r="2" spans="1:8" s="68" customFormat="1" ht="12.75">
      <c r="A2" s="194" t="s">
        <v>160</v>
      </c>
      <c r="B2" s="194"/>
      <c r="C2" s="194"/>
      <c r="D2" s="194"/>
      <c r="E2" s="194"/>
      <c r="F2" s="194"/>
      <c r="G2" s="194"/>
      <c r="H2" s="195"/>
    </row>
    <row r="3" spans="1:8" s="26" customFormat="1" ht="38.25">
      <c r="A3" s="54" t="s">
        <v>57</v>
      </c>
      <c r="B3" s="54" t="s">
        <v>0</v>
      </c>
      <c r="C3" s="54" t="s">
        <v>1</v>
      </c>
      <c r="D3" s="55" t="s">
        <v>123</v>
      </c>
      <c r="E3" s="53" t="s">
        <v>124</v>
      </c>
      <c r="F3" s="54" t="s">
        <v>125</v>
      </c>
      <c r="G3" s="54" t="s">
        <v>127</v>
      </c>
      <c r="H3" s="54" t="s">
        <v>126</v>
      </c>
    </row>
    <row r="4" spans="1:8" ht="12.75">
      <c r="A4" s="192" t="s">
        <v>130</v>
      </c>
      <c r="B4" s="192"/>
      <c r="C4" s="192"/>
      <c r="D4" s="192"/>
      <c r="E4" s="192"/>
      <c r="F4" s="192"/>
      <c r="G4" s="192"/>
      <c r="H4" s="192"/>
    </row>
    <row r="5" spans="1:8" s="26" customFormat="1" ht="12.75">
      <c r="A5" s="193" t="s">
        <v>39</v>
      </c>
      <c r="B5" s="193"/>
      <c r="C5" s="193"/>
      <c r="D5" s="193"/>
      <c r="E5" s="53"/>
      <c r="F5" s="36" t="s">
        <v>128</v>
      </c>
      <c r="G5" s="36" t="s">
        <v>129</v>
      </c>
      <c r="H5" s="36" t="s">
        <v>40</v>
      </c>
    </row>
    <row r="6" spans="1:8" s="26" customFormat="1" ht="12.75">
      <c r="A6" s="36"/>
      <c r="B6" s="36"/>
      <c r="C6" s="36"/>
      <c r="D6" s="36"/>
      <c r="E6" s="36"/>
      <c r="F6" s="36"/>
      <c r="G6" s="190" t="s">
        <v>134</v>
      </c>
      <c r="H6" s="190"/>
    </row>
    <row r="7" spans="1:10" ht="12.75">
      <c r="A7" s="51" t="s">
        <v>93</v>
      </c>
      <c r="B7" s="51">
        <v>2012</v>
      </c>
      <c r="C7" s="51">
        <v>1</v>
      </c>
      <c r="D7" s="52">
        <v>40931</v>
      </c>
      <c r="E7" s="53" t="s">
        <v>168</v>
      </c>
      <c r="F7" s="51" t="s">
        <v>167</v>
      </c>
      <c r="G7" s="177"/>
      <c r="H7" s="57"/>
      <c r="J7" s="18" t="s">
        <v>169</v>
      </c>
    </row>
    <row r="8" spans="1:10" ht="12.75">
      <c r="A8" s="51" t="s">
        <v>93</v>
      </c>
      <c r="B8" s="51">
        <v>2012</v>
      </c>
      <c r="C8" s="51">
        <v>1</v>
      </c>
      <c r="D8" s="52">
        <v>40931</v>
      </c>
      <c r="E8" s="53" t="s">
        <v>170</v>
      </c>
      <c r="F8" s="51" t="s">
        <v>167</v>
      </c>
      <c r="G8" s="177"/>
      <c r="H8" s="57"/>
      <c r="J8" s="18" t="s">
        <v>171</v>
      </c>
    </row>
    <row r="9" spans="1:10" ht="12.75">
      <c r="A9" s="51" t="s">
        <v>93</v>
      </c>
      <c r="B9" s="51">
        <v>2012</v>
      </c>
      <c r="C9" s="51">
        <v>1</v>
      </c>
      <c r="D9" s="52">
        <v>40931</v>
      </c>
      <c r="E9" s="53" t="s">
        <v>172</v>
      </c>
      <c r="F9" s="51" t="s">
        <v>167</v>
      </c>
      <c r="G9" s="177"/>
      <c r="H9" s="57"/>
      <c r="J9" s="18" t="s">
        <v>173</v>
      </c>
    </row>
    <row r="10" spans="1:10" ht="12.75">
      <c r="A10" s="51" t="s">
        <v>93</v>
      </c>
      <c r="B10" s="51">
        <v>2012</v>
      </c>
      <c r="C10" s="51">
        <v>1</v>
      </c>
      <c r="D10" s="52">
        <v>40997</v>
      </c>
      <c r="E10" s="53" t="s">
        <v>168</v>
      </c>
      <c r="F10" s="51" t="s">
        <v>167</v>
      </c>
      <c r="G10" s="177"/>
      <c r="H10" s="57"/>
      <c r="J10" s="18" t="s">
        <v>169</v>
      </c>
    </row>
    <row r="11" spans="1:10" ht="12.75">
      <c r="A11" s="51" t="s">
        <v>93</v>
      </c>
      <c r="B11" s="51">
        <v>2012</v>
      </c>
      <c r="C11" s="51">
        <v>1</v>
      </c>
      <c r="D11" s="52">
        <v>40997</v>
      </c>
      <c r="E11" s="53" t="s">
        <v>170</v>
      </c>
      <c r="F11" s="51" t="s">
        <v>167</v>
      </c>
      <c r="G11" s="57"/>
      <c r="H11" s="57"/>
      <c r="J11" s="18" t="s">
        <v>171</v>
      </c>
    </row>
    <row r="12" spans="1:8" ht="12.75">
      <c r="A12" s="51" t="s">
        <v>93</v>
      </c>
      <c r="B12" s="51">
        <v>2012</v>
      </c>
      <c r="C12" s="51">
        <v>1</v>
      </c>
      <c r="G12" s="57"/>
      <c r="H12" s="57"/>
    </row>
    <row r="13" spans="1:8" ht="12.75">
      <c r="A13" s="51" t="s">
        <v>93</v>
      </c>
      <c r="B13" s="51">
        <v>2012</v>
      </c>
      <c r="C13" s="51">
        <v>1</v>
      </c>
      <c r="G13" s="57"/>
      <c r="H13" s="57"/>
    </row>
    <row r="14" spans="1:8" ht="12.75">
      <c r="A14" s="51" t="s">
        <v>93</v>
      </c>
      <c r="B14" s="51">
        <v>2012</v>
      </c>
      <c r="C14" s="51">
        <v>1</v>
      </c>
      <c r="G14" s="57"/>
      <c r="H14" s="57"/>
    </row>
    <row r="15" spans="1:8" ht="12.75">
      <c r="A15" s="192" t="s">
        <v>131</v>
      </c>
      <c r="B15" s="192"/>
      <c r="C15" s="192"/>
      <c r="D15" s="192"/>
      <c r="E15" s="192"/>
      <c r="F15" s="192"/>
      <c r="G15" s="192"/>
      <c r="H15" s="192"/>
    </row>
    <row r="16" spans="1:8" s="26" customFormat="1" ht="12.75">
      <c r="A16" s="56" t="s">
        <v>39</v>
      </c>
      <c r="B16" s="56"/>
      <c r="C16" s="56"/>
      <c r="D16" s="56"/>
      <c r="E16" s="53"/>
      <c r="F16" s="36" t="s">
        <v>128</v>
      </c>
      <c r="G16" s="36" t="s">
        <v>129</v>
      </c>
      <c r="H16" s="36" t="s">
        <v>40</v>
      </c>
    </row>
    <row r="17" spans="1:8" s="26" customFormat="1" ht="12.75">
      <c r="A17" s="36"/>
      <c r="B17" s="36"/>
      <c r="C17" s="36"/>
      <c r="D17" s="36"/>
      <c r="E17" s="36"/>
      <c r="F17" s="36"/>
      <c r="G17" s="190" t="s">
        <v>134</v>
      </c>
      <c r="H17" s="190"/>
    </row>
    <row r="18" spans="1:8" ht="12.75">
      <c r="A18" s="51" t="s">
        <v>93</v>
      </c>
      <c r="B18" s="51">
        <v>2012</v>
      </c>
      <c r="C18" s="51">
        <v>2</v>
      </c>
      <c r="G18" s="57"/>
      <c r="H18" s="57"/>
    </row>
    <row r="19" spans="1:8" ht="12.75">
      <c r="A19" s="51" t="s">
        <v>93</v>
      </c>
      <c r="B19" s="51">
        <v>2012</v>
      </c>
      <c r="C19" s="51">
        <v>2</v>
      </c>
      <c r="G19" s="57"/>
      <c r="H19" s="57"/>
    </row>
    <row r="20" spans="1:8" ht="12.75">
      <c r="A20" s="51" t="s">
        <v>93</v>
      </c>
      <c r="B20" s="51">
        <v>2012</v>
      </c>
      <c r="C20" s="51">
        <v>2</v>
      </c>
      <c r="G20" s="57"/>
      <c r="H20" s="57"/>
    </row>
    <row r="21" spans="1:8" ht="12.75">
      <c r="A21" s="51" t="s">
        <v>93</v>
      </c>
      <c r="B21" s="51">
        <v>2012</v>
      </c>
      <c r="C21" s="51">
        <v>2</v>
      </c>
      <c r="G21" s="57"/>
      <c r="H21" s="57"/>
    </row>
    <row r="22" spans="1:8" ht="12.75">
      <c r="A22" s="51" t="s">
        <v>93</v>
      </c>
      <c r="B22" s="51">
        <v>2012</v>
      </c>
      <c r="C22" s="51">
        <v>2</v>
      </c>
      <c r="G22" s="57"/>
      <c r="H22" s="57"/>
    </row>
    <row r="23" spans="1:8" ht="12.75">
      <c r="A23" s="51" t="s">
        <v>93</v>
      </c>
      <c r="B23" s="51">
        <v>2012</v>
      </c>
      <c r="C23" s="51">
        <v>2</v>
      </c>
      <c r="G23" s="57"/>
      <c r="H23" s="57"/>
    </row>
    <row r="24" spans="1:8" ht="12.75">
      <c r="A24" s="51" t="s">
        <v>93</v>
      </c>
      <c r="B24" s="51">
        <v>2012</v>
      </c>
      <c r="C24" s="51">
        <v>2</v>
      </c>
      <c r="G24" s="57"/>
      <c r="H24" s="57"/>
    </row>
    <row r="25" spans="1:8" ht="12.75">
      <c r="A25" s="51" t="s">
        <v>93</v>
      </c>
      <c r="B25" s="51">
        <v>2012</v>
      </c>
      <c r="C25" s="51">
        <v>2</v>
      </c>
      <c r="G25" s="57"/>
      <c r="H25" s="57"/>
    </row>
    <row r="26" spans="1:8" ht="12.75">
      <c r="A26" s="51" t="s">
        <v>93</v>
      </c>
      <c r="B26" s="51">
        <v>2012</v>
      </c>
      <c r="C26" s="51">
        <v>2</v>
      </c>
      <c r="G26" s="57"/>
      <c r="H26" s="57"/>
    </row>
    <row r="27" spans="1:8" ht="12.75">
      <c r="A27" s="192" t="s">
        <v>132</v>
      </c>
      <c r="B27" s="192"/>
      <c r="C27" s="192"/>
      <c r="D27" s="192"/>
      <c r="E27" s="192"/>
      <c r="F27" s="192"/>
      <c r="G27" s="192"/>
      <c r="H27" s="192"/>
    </row>
    <row r="28" spans="1:8" s="26" customFormat="1" ht="12.75">
      <c r="A28" s="56" t="s">
        <v>39</v>
      </c>
      <c r="B28" s="56"/>
      <c r="C28" s="56"/>
      <c r="D28" s="56"/>
      <c r="E28" s="53"/>
      <c r="F28" s="36" t="s">
        <v>128</v>
      </c>
      <c r="G28" s="36" t="s">
        <v>129</v>
      </c>
      <c r="H28" s="36" t="s">
        <v>40</v>
      </c>
    </row>
    <row r="29" spans="1:8" s="26" customFormat="1" ht="12.75">
      <c r="A29" s="36"/>
      <c r="B29" s="36"/>
      <c r="C29" s="36"/>
      <c r="D29" s="36"/>
      <c r="E29" s="36"/>
      <c r="F29" s="36"/>
      <c r="G29" s="190" t="s">
        <v>134</v>
      </c>
      <c r="H29" s="190"/>
    </row>
    <row r="30" spans="1:8" ht="12.75">
      <c r="A30" s="51" t="s">
        <v>93</v>
      </c>
      <c r="B30" s="51">
        <v>2012</v>
      </c>
      <c r="C30" s="51">
        <v>3</v>
      </c>
      <c r="E30" s="38"/>
      <c r="G30" s="57"/>
      <c r="H30" s="57"/>
    </row>
    <row r="31" spans="1:8" ht="12.75">
      <c r="A31" s="51" t="s">
        <v>93</v>
      </c>
      <c r="B31" s="51">
        <v>2012</v>
      </c>
      <c r="C31" s="51">
        <v>3</v>
      </c>
      <c r="E31" s="18"/>
      <c r="G31" s="57"/>
      <c r="H31" s="57"/>
    </row>
    <row r="32" spans="1:8" ht="12.75">
      <c r="A32" s="51" t="s">
        <v>93</v>
      </c>
      <c r="B32" s="51">
        <v>2012</v>
      </c>
      <c r="C32" s="51">
        <v>3</v>
      </c>
      <c r="G32" s="57"/>
      <c r="H32" s="57"/>
    </row>
    <row r="33" spans="1:8" ht="12.75">
      <c r="A33" s="51" t="s">
        <v>93</v>
      </c>
      <c r="B33" s="51">
        <v>2012</v>
      </c>
      <c r="C33" s="51">
        <v>3</v>
      </c>
      <c r="G33" s="57"/>
      <c r="H33" s="57"/>
    </row>
    <row r="34" spans="1:8" ht="12.75">
      <c r="A34" s="51" t="s">
        <v>93</v>
      </c>
      <c r="B34" s="51">
        <v>2012</v>
      </c>
      <c r="C34" s="51">
        <v>3</v>
      </c>
      <c r="G34" s="57"/>
      <c r="H34" s="57"/>
    </row>
    <row r="35" spans="1:8" ht="12.75">
      <c r="A35" s="51" t="s">
        <v>93</v>
      </c>
      <c r="B35" s="51">
        <v>2012</v>
      </c>
      <c r="C35" s="51">
        <v>3</v>
      </c>
      <c r="G35" s="57"/>
      <c r="H35" s="57"/>
    </row>
    <row r="36" spans="1:8" ht="12.75">
      <c r="A36" s="51" t="s">
        <v>93</v>
      </c>
      <c r="B36" s="51">
        <v>2012</v>
      </c>
      <c r="C36" s="51">
        <v>3</v>
      </c>
      <c r="G36" s="57"/>
      <c r="H36" s="57"/>
    </row>
    <row r="37" spans="1:8" ht="12.75">
      <c r="A37" s="51" t="s">
        <v>93</v>
      </c>
      <c r="B37" s="51">
        <v>2012</v>
      </c>
      <c r="C37" s="51">
        <v>3</v>
      </c>
      <c r="G37" s="57"/>
      <c r="H37" s="57"/>
    </row>
    <row r="38" spans="1:8" ht="12.75">
      <c r="A38" s="51" t="s">
        <v>93</v>
      </c>
      <c r="B38" s="51">
        <v>2012</v>
      </c>
      <c r="C38" s="51">
        <v>3</v>
      </c>
      <c r="G38" s="57"/>
      <c r="H38" s="57"/>
    </row>
    <row r="39" spans="1:8" ht="12.75">
      <c r="A39" s="192" t="s">
        <v>133</v>
      </c>
      <c r="B39" s="192"/>
      <c r="C39" s="192"/>
      <c r="D39" s="192"/>
      <c r="E39" s="192"/>
      <c r="F39" s="192"/>
      <c r="G39" s="192"/>
      <c r="H39" s="192"/>
    </row>
    <row r="40" spans="1:8" s="26" customFormat="1" ht="12.75">
      <c r="A40" s="56" t="s">
        <v>39</v>
      </c>
      <c r="B40" s="56"/>
      <c r="C40" s="56"/>
      <c r="D40" s="56"/>
      <c r="E40" s="53"/>
      <c r="F40" s="36" t="s">
        <v>165</v>
      </c>
      <c r="G40" s="36" t="s">
        <v>166</v>
      </c>
      <c r="H40" s="36" t="s">
        <v>40</v>
      </c>
    </row>
    <row r="41" spans="1:8" s="26" customFormat="1" ht="12.75">
      <c r="A41" s="36"/>
      <c r="B41" s="36"/>
      <c r="C41" s="36"/>
      <c r="D41" s="36"/>
      <c r="E41" s="36"/>
      <c r="F41" s="36"/>
      <c r="G41" s="191" t="s">
        <v>134</v>
      </c>
      <c r="H41" s="191"/>
    </row>
    <row r="42" spans="1:8" ht="12.75">
      <c r="A42" s="51" t="s">
        <v>93</v>
      </c>
      <c r="B42" s="51">
        <v>2012</v>
      </c>
      <c r="C42" s="51">
        <v>4</v>
      </c>
      <c r="G42" s="57"/>
      <c r="H42" s="57"/>
    </row>
    <row r="43" spans="1:8" ht="12.75">
      <c r="A43" s="51" t="s">
        <v>93</v>
      </c>
      <c r="B43" s="51">
        <v>2012</v>
      </c>
      <c r="C43" s="51">
        <v>4</v>
      </c>
      <c r="G43" s="57"/>
      <c r="H43" s="57"/>
    </row>
    <row r="44" spans="1:8" ht="12.75">
      <c r="A44" s="51" t="s">
        <v>93</v>
      </c>
      <c r="B44" s="51">
        <v>2012</v>
      </c>
      <c r="C44" s="51">
        <v>4</v>
      </c>
      <c r="G44" s="57"/>
      <c r="H44" s="57"/>
    </row>
    <row r="45" spans="1:8" ht="12.75">
      <c r="A45" s="51" t="s">
        <v>93</v>
      </c>
      <c r="B45" s="51">
        <v>2012</v>
      </c>
      <c r="C45" s="51">
        <v>4</v>
      </c>
      <c r="G45" s="57"/>
      <c r="H45" s="57"/>
    </row>
    <row r="46" spans="1:8" ht="12.75">
      <c r="A46" s="51" t="s">
        <v>93</v>
      </c>
      <c r="B46" s="51">
        <v>2012</v>
      </c>
      <c r="C46" s="51">
        <v>4</v>
      </c>
      <c r="G46" s="57"/>
      <c r="H46" s="57"/>
    </row>
    <row r="47" spans="1:8" ht="12.75">
      <c r="A47" s="51" t="s">
        <v>93</v>
      </c>
      <c r="B47" s="51">
        <v>2012</v>
      </c>
      <c r="C47" s="51">
        <v>4</v>
      </c>
      <c r="G47" s="57"/>
      <c r="H47" s="57"/>
    </row>
    <row r="48" spans="1:8" ht="12.75">
      <c r="A48" s="51" t="s">
        <v>93</v>
      </c>
      <c r="B48" s="51">
        <v>2012</v>
      </c>
      <c r="C48" s="51">
        <v>4</v>
      </c>
      <c r="G48" s="57"/>
      <c r="H48" s="57"/>
    </row>
    <row r="49" spans="1:8" ht="12.75">
      <c r="A49" s="51" t="s">
        <v>93</v>
      </c>
      <c r="B49" s="51">
        <v>2012</v>
      </c>
      <c r="C49" s="51">
        <v>4</v>
      </c>
      <c r="G49" s="57"/>
      <c r="H49" s="57"/>
    </row>
    <row r="50" spans="1:8" ht="12.75">
      <c r="A50" s="51" t="s">
        <v>93</v>
      </c>
      <c r="B50" s="51">
        <v>2012</v>
      </c>
      <c r="C50" s="51">
        <v>4</v>
      </c>
      <c r="G50" s="57"/>
      <c r="H50" s="57"/>
    </row>
  </sheetData>
  <sheetProtection/>
  <mergeCells count="11">
    <mergeCell ref="A2:H2"/>
    <mergeCell ref="A1:H1"/>
    <mergeCell ref="G6:H6"/>
    <mergeCell ref="G17:H17"/>
    <mergeCell ref="G29:H29"/>
    <mergeCell ref="G41:H41"/>
    <mergeCell ref="A4:H4"/>
    <mergeCell ref="A15:H15"/>
    <mergeCell ref="A27:H27"/>
    <mergeCell ref="A39:H39"/>
    <mergeCell ref="A5:D5"/>
  </mergeCells>
  <printOptions/>
  <pageMargins left="0.7" right="0.7" top="0.75" bottom="0.75" header="0.3" footer="0.3"/>
  <pageSetup fitToHeight="1" fitToWidth="1"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zoomScale="80" zoomScaleNormal="80" zoomScalePageLayoutView="0" workbookViewId="0" topLeftCell="A1">
      <selection activeCell="K9" sqref="K9"/>
    </sheetView>
  </sheetViews>
  <sheetFormatPr defaultColWidth="9.33203125" defaultRowHeight="12.75"/>
  <cols>
    <col min="1" max="1" width="14.5" style="18" bestFit="1" customWidth="1"/>
    <col min="2" max="2" width="6.5" style="18" bestFit="1" customWidth="1"/>
    <col min="3" max="3" width="8.33203125" style="18" bestFit="1" customWidth="1"/>
    <col min="4" max="4" width="13.33203125" style="18" customWidth="1"/>
    <col min="5" max="5" width="30.5" style="18" customWidth="1"/>
    <col min="6" max="6" width="14.16015625" style="18" customWidth="1"/>
    <col min="7" max="7" width="13.16015625" style="28" customWidth="1"/>
    <col min="8" max="8" width="10.83203125" style="18" customWidth="1"/>
    <col min="9" max="9" width="10.83203125" style="28" customWidth="1"/>
    <col min="10" max="10" width="16.5" style="29" customWidth="1"/>
    <col min="11" max="11" width="14.83203125" style="44" customWidth="1"/>
    <col min="12" max="12" width="14.16015625" style="34" bestFit="1" customWidth="1"/>
    <col min="13" max="13" width="11.66015625" style="42" customWidth="1"/>
    <col min="14" max="14" width="13.33203125" style="34" customWidth="1"/>
    <col min="15" max="15" width="11.5" style="42" customWidth="1"/>
    <col min="16" max="16" width="30.16015625" style="24" customWidth="1"/>
    <col min="17" max="17" width="11.83203125" style="81" customWidth="1"/>
    <col min="18" max="18" width="14" style="24" customWidth="1"/>
    <col min="19" max="20" width="9.33203125" style="24" customWidth="1"/>
    <col min="21" max="21" width="10.5" style="24" customWidth="1"/>
    <col min="22" max="22" width="11.66015625" style="24" customWidth="1"/>
    <col min="23" max="23" width="11.83203125" style="24" customWidth="1"/>
    <col min="24" max="24" width="11.16015625" style="24" customWidth="1"/>
    <col min="25" max="26" width="9.33203125" style="24" customWidth="1"/>
    <col min="27" max="27" width="19.16015625" style="24" customWidth="1"/>
    <col min="28" max="16384" width="9.33203125" style="18" customWidth="1"/>
  </cols>
  <sheetData>
    <row r="1" spans="1:18" ht="13.5" customHeight="1">
      <c r="A1" s="204" t="s">
        <v>49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3.5" customHeight="1">
      <c r="A2" s="204" t="s">
        <v>50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13.5" customHeight="1">
      <c r="A3" s="204" t="str">
        <f>+'System Delivery'!A3:J3</f>
        <v>Blacklick Wastewater System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13.5" customHeight="1">
      <c r="A4" s="205" t="str">
        <f>+'System Delivery'!F4</f>
        <v>OAMBL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18" ht="12.75" customHeight="1">
      <c r="A5" s="198" t="s">
        <v>161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2:27" ht="12.75">
      <c r="B6" s="22"/>
      <c r="C6" s="22"/>
      <c r="D6" s="22"/>
      <c r="E6" s="20"/>
      <c r="F6" s="21"/>
      <c r="H6" s="203" t="s">
        <v>112</v>
      </c>
      <c r="I6" s="203"/>
      <c r="J6" s="203"/>
      <c r="K6" s="203"/>
      <c r="L6" s="29"/>
      <c r="M6" s="44"/>
      <c r="N6" s="29"/>
      <c r="O6" s="44"/>
      <c r="P6" s="18"/>
      <c r="Q6" s="82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5:27" ht="38.25">
      <c r="E7" s="20"/>
      <c r="F7" s="21"/>
      <c r="H7" s="54" t="s">
        <v>57</v>
      </c>
      <c r="I7" s="51" t="s">
        <v>0</v>
      </c>
      <c r="J7" s="51" t="s">
        <v>1</v>
      </c>
      <c r="K7" s="55" t="s">
        <v>92</v>
      </c>
      <c r="L7" s="29"/>
      <c r="M7" s="44"/>
      <c r="N7" s="29"/>
      <c r="O7" s="44"/>
      <c r="P7" s="18"/>
      <c r="Q7" s="82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5:27" ht="15">
      <c r="E8" s="20"/>
      <c r="F8" s="21"/>
      <c r="H8" s="69" t="str">
        <f>+'System Delivery'!$F$4</f>
        <v>OAMBL</v>
      </c>
      <c r="I8" s="39">
        <v>2012</v>
      </c>
      <c r="J8" s="40">
        <v>1</v>
      </c>
      <c r="K8" s="45">
        <v>294</v>
      </c>
      <c r="L8" s="29"/>
      <c r="M8" s="44"/>
      <c r="N8" s="29"/>
      <c r="O8" s="44"/>
      <c r="P8" s="18"/>
      <c r="Q8" s="82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5:27" ht="15">
      <c r="E9" s="16"/>
      <c r="F9" s="17"/>
      <c r="H9" s="69" t="str">
        <f>+'System Delivery'!$F$4</f>
        <v>OAMBL</v>
      </c>
      <c r="I9" s="39">
        <v>2012</v>
      </c>
      <c r="J9" s="41">
        <v>2</v>
      </c>
      <c r="K9" s="178"/>
      <c r="L9" s="29"/>
      <c r="M9" s="44"/>
      <c r="N9" s="29"/>
      <c r="O9" s="44"/>
      <c r="P9" s="18"/>
      <c r="Q9" s="82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5:27" ht="15">
      <c r="E10" s="20"/>
      <c r="F10" s="21"/>
      <c r="H10" s="69" t="str">
        <f>+'System Delivery'!$F$4</f>
        <v>OAMBL</v>
      </c>
      <c r="I10" s="39">
        <v>2012</v>
      </c>
      <c r="J10" s="40">
        <v>3</v>
      </c>
      <c r="K10" s="45"/>
      <c r="L10" s="29"/>
      <c r="M10" s="44"/>
      <c r="N10" s="29"/>
      <c r="O10" s="44"/>
      <c r="P10" s="18"/>
      <c r="Q10" s="82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5:27" ht="15">
      <c r="E11" s="20"/>
      <c r="F11" s="21"/>
      <c r="H11" s="69" t="str">
        <f>+'System Delivery'!$F$4</f>
        <v>OAMBL</v>
      </c>
      <c r="I11" s="39">
        <v>2012</v>
      </c>
      <c r="J11" s="40">
        <v>4</v>
      </c>
      <c r="K11" s="45"/>
      <c r="L11" s="29"/>
      <c r="M11" s="44"/>
      <c r="N11" s="29"/>
      <c r="O11" s="44"/>
      <c r="P11" s="18"/>
      <c r="Q11" s="82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5:27" ht="15">
      <c r="E12" s="20"/>
      <c r="F12" s="21"/>
      <c r="H12" s="70" t="str">
        <f>+'System Delivery'!$F$4</f>
        <v>OAMBL</v>
      </c>
      <c r="I12" s="39">
        <v>2012</v>
      </c>
      <c r="J12" s="47" t="s">
        <v>114</v>
      </c>
      <c r="K12" s="48">
        <f>SUM(K8:K11)</f>
        <v>294</v>
      </c>
      <c r="L12" s="29"/>
      <c r="M12" s="44"/>
      <c r="N12" s="29"/>
      <c r="O12" s="44"/>
      <c r="P12" s="18"/>
      <c r="Q12" s="82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2:27" ht="12.75">
      <c r="B13" s="20"/>
      <c r="C13" s="20"/>
      <c r="D13" s="20"/>
      <c r="E13" s="20"/>
      <c r="F13" s="21"/>
      <c r="G13" s="78"/>
      <c r="H13" s="21"/>
      <c r="I13" s="37"/>
      <c r="J13" s="46"/>
      <c r="K13" s="43"/>
      <c r="L13" s="29"/>
      <c r="M13" s="44"/>
      <c r="N13" s="29"/>
      <c r="O13" s="44"/>
      <c r="P13" s="18"/>
      <c r="Q13" s="82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2.75">
      <c r="A14" s="199" t="s">
        <v>111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8"/>
      <c r="T14" s="18"/>
      <c r="U14" s="18"/>
      <c r="V14" s="18"/>
      <c r="W14" s="18"/>
      <c r="X14" s="18"/>
      <c r="Y14" s="18"/>
      <c r="Z14" s="18"/>
      <c r="AA14" s="18"/>
    </row>
    <row r="15" spans="1:18" ht="12.75" customHeight="1">
      <c r="A15" s="198" t="s">
        <v>162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</row>
    <row r="16" spans="1:27" ht="63.75">
      <c r="A16" s="25" t="s">
        <v>57</v>
      </c>
      <c r="B16" s="25" t="s">
        <v>0</v>
      </c>
      <c r="C16" s="25" t="s">
        <v>1</v>
      </c>
      <c r="D16" s="25" t="s">
        <v>107</v>
      </c>
      <c r="E16" s="25" t="s">
        <v>94</v>
      </c>
      <c r="F16" s="25" t="s">
        <v>95</v>
      </c>
      <c r="G16" s="25" t="s">
        <v>91</v>
      </c>
      <c r="H16" s="25" t="s">
        <v>96</v>
      </c>
      <c r="I16" s="25" t="s">
        <v>97</v>
      </c>
      <c r="J16" s="27" t="s">
        <v>98</v>
      </c>
      <c r="K16" s="79" t="s">
        <v>99</v>
      </c>
      <c r="L16" s="27" t="s">
        <v>100</v>
      </c>
      <c r="M16" s="79" t="s">
        <v>101</v>
      </c>
      <c r="N16" s="27" t="s">
        <v>102</v>
      </c>
      <c r="O16" s="79" t="s">
        <v>103</v>
      </c>
      <c r="P16" s="25" t="s">
        <v>104</v>
      </c>
      <c r="Q16" s="85" t="s">
        <v>138</v>
      </c>
      <c r="R16" s="54" t="s">
        <v>139</v>
      </c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38.25">
      <c r="A17" s="58"/>
      <c r="B17" s="58"/>
      <c r="C17" s="58"/>
      <c r="D17" s="59" t="s">
        <v>137</v>
      </c>
      <c r="E17" s="60" t="s">
        <v>164</v>
      </c>
      <c r="F17" s="59"/>
      <c r="G17" s="71"/>
      <c r="H17" s="59" t="s">
        <v>113</v>
      </c>
      <c r="I17" s="59" t="s">
        <v>113</v>
      </c>
      <c r="J17" s="61"/>
      <c r="K17" s="62"/>
      <c r="L17" s="61"/>
      <c r="M17" s="62"/>
      <c r="N17" s="61"/>
      <c r="O17" s="62"/>
      <c r="P17" s="83" t="s">
        <v>163</v>
      </c>
      <c r="Q17" s="59" t="s">
        <v>137</v>
      </c>
      <c r="R17" s="59" t="s">
        <v>137</v>
      </c>
      <c r="S17" s="18"/>
      <c r="T17" s="18"/>
      <c r="U17" s="18"/>
      <c r="V17" s="18"/>
      <c r="W17" s="18"/>
      <c r="X17" s="18"/>
      <c r="Y17" s="18"/>
      <c r="Z17" s="18"/>
      <c r="AA17" s="18"/>
    </row>
    <row r="18" spans="1:18" s="86" customFormat="1" ht="15.75">
      <c r="A18" s="200" t="s">
        <v>140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</row>
    <row r="19" spans="1:18" s="68" customFormat="1" ht="25.5">
      <c r="A19" s="63" t="s">
        <v>93</v>
      </c>
      <c r="B19" s="63">
        <v>2012</v>
      </c>
      <c r="C19" s="63">
        <v>1</v>
      </c>
      <c r="D19" s="80"/>
      <c r="E19" s="65" t="s">
        <v>174</v>
      </c>
      <c r="F19" s="65"/>
      <c r="G19" s="72"/>
      <c r="H19" s="65"/>
      <c r="I19" s="65"/>
      <c r="J19" s="66"/>
      <c r="K19" s="67"/>
      <c r="L19" s="66"/>
      <c r="M19" s="67"/>
      <c r="N19" s="66"/>
      <c r="O19" s="67"/>
      <c r="P19" s="84"/>
      <c r="Q19" s="80"/>
      <c r="R19" s="80"/>
    </row>
    <row r="20" spans="1:18" s="68" customFormat="1" ht="12.75">
      <c r="A20" s="63" t="s">
        <v>93</v>
      </c>
      <c r="B20" s="63">
        <v>2012</v>
      </c>
      <c r="C20" s="63">
        <v>1</v>
      </c>
      <c r="D20" s="80"/>
      <c r="E20" s="65"/>
      <c r="F20" s="65"/>
      <c r="G20" s="72"/>
      <c r="H20" s="65"/>
      <c r="I20" s="65"/>
      <c r="J20" s="72"/>
      <c r="K20" s="67"/>
      <c r="L20" s="72"/>
      <c r="M20" s="67"/>
      <c r="N20" s="72"/>
      <c r="O20" s="67"/>
      <c r="P20" s="84"/>
      <c r="Q20" s="80"/>
      <c r="R20" s="80"/>
    </row>
    <row r="21" spans="1:18" s="68" customFormat="1" ht="12.75">
      <c r="A21" s="63" t="s">
        <v>93</v>
      </c>
      <c r="B21" s="63">
        <v>2012</v>
      </c>
      <c r="C21" s="63">
        <v>1</v>
      </c>
      <c r="D21" s="80"/>
      <c r="E21" s="65"/>
      <c r="F21" s="65"/>
      <c r="G21" s="72"/>
      <c r="H21" s="65"/>
      <c r="I21" s="65"/>
      <c r="J21" s="72"/>
      <c r="K21" s="67"/>
      <c r="L21" s="72"/>
      <c r="M21" s="67"/>
      <c r="N21" s="72"/>
      <c r="O21" s="67"/>
      <c r="P21" s="84"/>
      <c r="Q21" s="80"/>
      <c r="R21" s="80"/>
    </row>
    <row r="22" spans="1:18" s="68" customFormat="1" ht="12.75">
      <c r="A22" s="63" t="s">
        <v>93</v>
      </c>
      <c r="B22" s="63">
        <v>2012</v>
      </c>
      <c r="C22" s="63">
        <v>1</v>
      </c>
      <c r="D22" s="80"/>
      <c r="E22" s="65"/>
      <c r="F22" s="65"/>
      <c r="G22" s="72"/>
      <c r="H22" s="65"/>
      <c r="I22" s="65"/>
      <c r="J22" s="72"/>
      <c r="K22" s="67"/>
      <c r="L22" s="72"/>
      <c r="M22" s="67"/>
      <c r="N22" s="72"/>
      <c r="O22" s="67"/>
      <c r="P22" s="84"/>
      <c r="Q22" s="80"/>
      <c r="R22" s="80"/>
    </row>
    <row r="23" spans="1:18" s="68" customFormat="1" ht="12.75">
      <c r="A23" s="63" t="s">
        <v>93</v>
      </c>
      <c r="B23" s="63">
        <v>2012</v>
      </c>
      <c r="C23" s="63">
        <v>1</v>
      </c>
      <c r="D23" s="64"/>
      <c r="E23" s="65"/>
      <c r="F23" s="65"/>
      <c r="G23" s="72"/>
      <c r="H23" s="65"/>
      <c r="I23" s="65"/>
      <c r="J23" s="72"/>
      <c r="K23" s="67"/>
      <c r="L23" s="72"/>
      <c r="M23" s="67"/>
      <c r="N23" s="72"/>
      <c r="O23" s="67"/>
      <c r="P23" s="84"/>
      <c r="Q23" s="64"/>
      <c r="R23" s="64"/>
    </row>
    <row r="24" spans="1:18" s="68" customFormat="1" ht="12.75">
      <c r="A24" s="63" t="s">
        <v>93</v>
      </c>
      <c r="B24" s="63">
        <v>2012</v>
      </c>
      <c r="C24" s="63">
        <v>1</v>
      </c>
      <c r="D24" s="64"/>
      <c r="E24" s="65"/>
      <c r="F24" s="65"/>
      <c r="G24" s="72"/>
      <c r="H24" s="65"/>
      <c r="I24" s="65"/>
      <c r="J24" s="72"/>
      <c r="K24" s="67"/>
      <c r="L24" s="72"/>
      <c r="M24" s="67"/>
      <c r="N24" s="72"/>
      <c r="O24" s="67"/>
      <c r="P24" s="84"/>
      <c r="Q24" s="64"/>
      <c r="R24" s="64"/>
    </row>
    <row r="25" spans="1:18" s="68" customFormat="1" ht="12.75">
      <c r="A25" s="63" t="s">
        <v>93</v>
      </c>
      <c r="B25" s="63">
        <v>2012</v>
      </c>
      <c r="C25" s="63">
        <v>1</v>
      </c>
      <c r="D25" s="64"/>
      <c r="E25" s="65"/>
      <c r="F25" s="65"/>
      <c r="G25" s="72"/>
      <c r="H25" s="65"/>
      <c r="I25" s="65"/>
      <c r="J25" s="72"/>
      <c r="K25" s="67"/>
      <c r="L25" s="72"/>
      <c r="M25" s="67"/>
      <c r="N25" s="72"/>
      <c r="O25" s="67"/>
      <c r="P25" s="84"/>
      <c r="Q25" s="64"/>
      <c r="R25" s="64"/>
    </row>
    <row r="26" spans="1:18" s="68" customFormat="1" ht="12.75">
      <c r="A26" s="63" t="s">
        <v>93</v>
      </c>
      <c r="B26" s="63">
        <v>2012</v>
      </c>
      <c r="C26" s="63">
        <v>1</v>
      </c>
      <c r="D26" s="64"/>
      <c r="E26" s="65"/>
      <c r="F26" s="65"/>
      <c r="G26" s="72"/>
      <c r="H26" s="65"/>
      <c r="I26" s="65"/>
      <c r="J26" s="72"/>
      <c r="K26" s="67"/>
      <c r="L26" s="72"/>
      <c r="M26" s="67"/>
      <c r="N26" s="72"/>
      <c r="O26" s="67"/>
      <c r="P26" s="84"/>
      <c r="Q26" s="64"/>
      <c r="R26" s="64"/>
    </row>
    <row r="27" spans="1:18" s="68" customFormat="1" ht="12.75">
      <c r="A27" s="63" t="s">
        <v>93</v>
      </c>
      <c r="B27" s="63">
        <v>2012</v>
      </c>
      <c r="C27" s="63">
        <v>1</v>
      </c>
      <c r="D27" s="64"/>
      <c r="E27" s="65"/>
      <c r="F27" s="65"/>
      <c r="G27" s="63"/>
      <c r="H27" s="65"/>
      <c r="I27" s="65"/>
      <c r="J27" s="66"/>
      <c r="K27" s="67"/>
      <c r="L27" s="66"/>
      <c r="M27" s="67"/>
      <c r="N27" s="66"/>
      <c r="O27" s="67"/>
      <c r="P27" s="84"/>
      <c r="Q27" s="64"/>
      <c r="R27" s="64"/>
    </row>
    <row r="28" spans="1:18" s="87" customFormat="1" ht="15.75">
      <c r="A28" s="200" t="s">
        <v>141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2"/>
    </row>
    <row r="29" spans="1:18" s="68" customFormat="1" ht="12.75">
      <c r="A29" s="63" t="s">
        <v>93</v>
      </c>
      <c r="B29" s="63">
        <v>2012</v>
      </c>
      <c r="C29" s="63">
        <v>2</v>
      </c>
      <c r="D29" s="64"/>
      <c r="E29" s="65"/>
      <c r="F29" s="65"/>
      <c r="G29" s="63"/>
      <c r="H29" s="65"/>
      <c r="I29" s="65"/>
      <c r="J29" s="66"/>
      <c r="K29" s="67"/>
      <c r="L29" s="66"/>
      <c r="M29" s="67"/>
      <c r="N29" s="66"/>
      <c r="O29" s="67"/>
      <c r="P29" s="84"/>
      <c r="Q29" s="80"/>
      <c r="R29" s="80"/>
    </row>
    <row r="30" spans="1:18" s="68" customFormat="1" ht="12.75">
      <c r="A30" s="63" t="s">
        <v>93</v>
      </c>
      <c r="B30" s="63">
        <v>2012</v>
      </c>
      <c r="C30" s="63">
        <v>2</v>
      </c>
      <c r="D30" s="64"/>
      <c r="E30" s="65"/>
      <c r="F30" s="65"/>
      <c r="G30" s="72"/>
      <c r="H30" s="65"/>
      <c r="I30" s="65"/>
      <c r="J30" s="72"/>
      <c r="K30" s="67"/>
      <c r="L30" s="72"/>
      <c r="M30" s="67"/>
      <c r="N30" s="72"/>
      <c r="O30" s="67"/>
      <c r="P30" s="84"/>
      <c r="Q30" s="80"/>
      <c r="R30" s="80"/>
    </row>
    <row r="31" spans="1:18" s="68" customFormat="1" ht="12.75">
      <c r="A31" s="63" t="s">
        <v>93</v>
      </c>
      <c r="B31" s="63">
        <v>2012</v>
      </c>
      <c r="C31" s="63">
        <v>2</v>
      </c>
      <c r="D31" s="64"/>
      <c r="E31" s="65"/>
      <c r="F31" s="65"/>
      <c r="G31" s="72"/>
      <c r="H31" s="65"/>
      <c r="I31" s="65"/>
      <c r="J31" s="72"/>
      <c r="K31" s="67"/>
      <c r="L31" s="72"/>
      <c r="M31" s="67"/>
      <c r="N31" s="72"/>
      <c r="O31" s="67"/>
      <c r="P31" s="84"/>
      <c r="Q31" s="80"/>
      <c r="R31" s="80"/>
    </row>
    <row r="32" spans="1:18" s="68" customFormat="1" ht="12.75">
      <c r="A32" s="63" t="s">
        <v>93</v>
      </c>
      <c r="B32" s="63">
        <v>2012</v>
      </c>
      <c r="C32" s="63">
        <v>2</v>
      </c>
      <c r="D32" s="64"/>
      <c r="E32" s="65"/>
      <c r="F32" s="65"/>
      <c r="G32" s="72"/>
      <c r="H32" s="65"/>
      <c r="I32" s="65"/>
      <c r="J32" s="72"/>
      <c r="K32" s="67"/>
      <c r="L32" s="72"/>
      <c r="M32" s="67"/>
      <c r="N32" s="72"/>
      <c r="O32" s="67"/>
      <c r="P32" s="84"/>
      <c r="Q32" s="80"/>
      <c r="R32" s="80"/>
    </row>
    <row r="33" spans="1:18" s="68" customFormat="1" ht="12.75">
      <c r="A33" s="63" t="s">
        <v>93</v>
      </c>
      <c r="B33" s="63">
        <v>2012</v>
      </c>
      <c r="C33" s="63">
        <v>2</v>
      </c>
      <c r="D33" s="64"/>
      <c r="E33" s="65"/>
      <c r="F33" s="65"/>
      <c r="G33" s="72"/>
      <c r="H33" s="65"/>
      <c r="I33" s="65"/>
      <c r="J33" s="72"/>
      <c r="K33" s="67"/>
      <c r="L33" s="72"/>
      <c r="M33" s="67"/>
      <c r="N33" s="72"/>
      <c r="O33" s="67"/>
      <c r="P33" s="84"/>
      <c r="Q33" s="80"/>
      <c r="R33" s="80"/>
    </row>
    <row r="34" spans="1:18" s="68" customFormat="1" ht="12.75">
      <c r="A34" s="63" t="s">
        <v>93</v>
      </c>
      <c r="B34" s="63">
        <v>2012</v>
      </c>
      <c r="C34" s="63">
        <v>2</v>
      </c>
      <c r="D34" s="64"/>
      <c r="E34" s="65"/>
      <c r="F34" s="65"/>
      <c r="G34" s="72"/>
      <c r="H34" s="65"/>
      <c r="I34" s="65"/>
      <c r="J34" s="72"/>
      <c r="K34" s="67"/>
      <c r="L34" s="72"/>
      <c r="M34" s="67"/>
      <c r="N34" s="72"/>
      <c r="O34" s="67"/>
      <c r="P34" s="84"/>
      <c r="Q34" s="80"/>
      <c r="R34" s="80"/>
    </row>
    <row r="35" spans="1:18" s="68" customFormat="1" ht="12.75">
      <c r="A35" s="63" t="s">
        <v>93</v>
      </c>
      <c r="B35" s="63">
        <v>2012</v>
      </c>
      <c r="C35" s="63">
        <v>2</v>
      </c>
      <c r="D35" s="64"/>
      <c r="E35" s="65"/>
      <c r="F35" s="65"/>
      <c r="G35" s="72"/>
      <c r="H35" s="65"/>
      <c r="I35" s="65"/>
      <c r="J35" s="72"/>
      <c r="K35" s="67"/>
      <c r="L35" s="72"/>
      <c r="M35" s="67"/>
      <c r="N35" s="72"/>
      <c r="O35" s="67"/>
      <c r="P35" s="84"/>
      <c r="Q35" s="80"/>
      <c r="R35" s="80"/>
    </row>
    <row r="36" spans="1:18" s="68" customFormat="1" ht="12.75">
      <c r="A36" s="63" t="s">
        <v>93</v>
      </c>
      <c r="B36" s="63">
        <v>2012</v>
      </c>
      <c r="C36" s="63">
        <v>2</v>
      </c>
      <c r="D36" s="64"/>
      <c r="E36" s="65"/>
      <c r="F36" s="65"/>
      <c r="G36" s="72"/>
      <c r="H36" s="65"/>
      <c r="I36" s="65"/>
      <c r="J36" s="72"/>
      <c r="K36" s="67"/>
      <c r="L36" s="72"/>
      <c r="M36" s="67"/>
      <c r="N36" s="72"/>
      <c r="O36" s="67"/>
      <c r="P36" s="84"/>
      <c r="Q36" s="80"/>
      <c r="R36" s="80"/>
    </row>
    <row r="37" spans="1:18" s="68" customFormat="1" ht="12.75">
      <c r="A37" s="63" t="s">
        <v>93</v>
      </c>
      <c r="B37" s="63">
        <v>2012</v>
      </c>
      <c r="C37" s="63">
        <v>2</v>
      </c>
      <c r="D37" s="64"/>
      <c r="E37" s="65"/>
      <c r="F37" s="65"/>
      <c r="G37" s="72"/>
      <c r="H37" s="65"/>
      <c r="I37" s="65"/>
      <c r="J37" s="72"/>
      <c r="K37" s="67"/>
      <c r="L37" s="72"/>
      <c r="M37" s="67"/>
      <c r="N37" s="72"/>
      <c r="O37" s="67"/>
      <c r="P37" s="84"/>
      <c r="Q37" s="80"/>
      <c r="R37" s="80"/>
    </row>
    <row r="38" spans="1:18" s="87" customFormat="1" ht="15.75">
      <c r="A38" s="200" t="s">
        <v>142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2"/>
    </row>
    <row r="39" spans="1:18" s="68" customFormat="1" ht="12.75">
      <c r="A39" s="63" t="s">
        <v>93</v>
      </c>
      <c r="B39" s="63">
        <v>2012</v>
      </c>
      <c r="C39" s="63">
        <v>3</v>
      </c>
      <c r="D39" s="64"/>
      <c r="E39" s="65"/>
      <c r="F39" s="65"/>
      <c r="G39" s="72"/>
      <c r="H39" s="65"/>
      <c r="I39" s="65"/>
      <c r="J39" s="72"/>
      <c r="K39" s="67"/>
      <c r="L39" s="72"/>
      <c r="M39" s="67"/>
      <c r="N39" s="72"/>
      <c r="O39" s="67"/>
      <c r="P39" s="84"/>
      <c r="Q39" s="80"/>
      <c r="R39" s="80"/>
    </row>
    <row r="40" spans="1:18" s="68" customFormat="1" ht="12.75">
      <c r="A40" s="63" t="s">
        <v>93</v>
      </c>
      <c r="B40" s="63">
        <v>2012</v>
      </c>
      <c r="C40" s="63">
        <v>3</v>
      </c>
      <c r="D40" s="64"/>
      <c r="E40" s="65"/>
      <c r="F40" s="65"/>
      <c r="G40" s="72"/>
      <c r="H40" s="65"/>
      <c r="I40" s="65"/>
      <c r="J40" s="72"/>
      <c r="K40" s="67"/>
      <c r="L40" s="72"/>
      <c r="M40" s="67"/>
      <c r="N40" s="72"/>
      <c r="O40" s="67"/>
      <c r="P40" s="84"/>
      <c r="Q40" s="80"/>
      <c r="R40" s="80"/>
    </row>
    <row r="41" spans="1:18" s="68" customFormat="1" ht="12.75">
      <c r="A41" s="63" t="s">
        <v>93</v>
      </c>
      <c r="B41" s="63">
        <v>2012</v>
      </c>
      <c r="C41" s="63">
        <v>3</v>
      </c>
      <c r="D41" s="64"/>
      <c r="E41" s="65"/>
      <c r="F41" s="65"/>
      <c r="G41" s="72"/>
      <c r="H41" s="65"/>
      <c r="I41" s="65"/>
      <c r="J41" s="72"/>
      <c r="K41" s="67"/>
      <c r="L41" s="72"/>
      <c r="M41" s="67"/>
      <c r="N41" s="72"/>
      <c r="O41" s="67"/>
      <c r="P41" s="84"/>
      <c r="Q41" s="80"/>
      <c r="R41" s="80"/>
    </row>
    <row r="42" spans="1:18" s="68" customFormat="1" ht="12.75">
      <c r="A42" s="63" t="s">
        <v>93</v>
      </c>
      <c r="B42" s="63">
        <v>2012</v>
      </c>
      <c r="C42" s="63">
        <v>3</v>
      </c>
      <c r="D42" s="64"/>
      <c r="E42" s="65"/>
      <c r="F42" s="65"/>
      <c r="G42" s="72"/>
      <c r="H42" s="65"/>
      <c r="I42" s="65"/>
      <c r="J42" s="72"/>
      <c r="K42" s="67"/>
      <c r="L42" s="72"/>
      <c r="M42" s="67"/>
      <c r="N42" s="72"/>
      <c r="O42" s="67"/>
      <c r="P42" s="84"/>
      <c r="Q42" s="80"/>
      <c r="R42" s="80"/>
    </row>
    <row r="43" spans="1:18" s="68" customFormat="1" ht="12.75">
      <c r="A43" s="63" t="s">
        <v>93</v>
      </c>
      <c r="B43" s="63">
        <v>2012</v>
      </c>
      <c r="C43" s="63">
        <v>3</v>
      </c>
      <c r="D43" s="64"/>
      <c r="E43" s="65"/>
      <c r="F43" s="65"/>
      <c r="G43" s="72"/>
      <c r="H43" s="65"/>
      <c r="I43" s="65"/>
      <c r="J43" s="72"/>
      <c r="K43" s="67"/>
      <c r="L43" s="72"/>
      <c r="M43" s="67"/>
      <c r="N43" s="72"/>
      <c r="O43" s="67"/>
      <c r="P43" s="84"/>
      <c r="Q43" s="80"/>
      <c r="R43" s="80"/>
    </row>
    <row r="44" spans="1:18" s="68" customFormat="1" ht="12.75">
      <c r="A44" s="63" t="s">
        <v>93</v>
      </c>
      <c r="B44" s="63">
        <v>2012</v>
      </c>
      <c r="C44" s="63">
        <v>3</v>
      </c>
      <c r="D44" s="64"/>
      <c r="E44" s="65"/>
      <c r="F44" s="65"/>
      <c r="G44" s="72"/>
      <c r="H44" s="65"/>
      <c r="I44" s="65"/>
      <c r="J44" s="72"/>
      <c r="K44" s="67"/>
      <c r="L44" s="72"/>
      <c r="M44" s="67"/>
      <c r="N44" s="72"/>
      <c r="O44" s="67"/>
      <c r="P44" s="84"/>
      <c r="Q44" s="80"/>
      <c r="R44" s="80"/>
    </row>
    <row r="45" spans="1:18" s="68" customFormat="1" ht="12.75">
      <c r="A45" s="63" t="s">
        <v>93</v>
      </c>
      <c r="B45" s="63">
        <v>2012</v>
      </c>
      <c r="C45" s="63">
        <v>3</v>
      </c>
      <c r="D45" s="64"/>
      <c r="E45" s="65"/>
      <c r="F45" s="65"/>
      <c r="G45" s="72"/>
      <c r="H45" s="65"/>
      <c r="I45" s="65"/>
      <c r="J45" s="72"/>
      <c r="K45" s="67"/>
      <c r="L45" s="72"/>
      <c r="M45" s="67"/>
      <c r="N45" s="72"/>
      <c r="O45" s="67"/>
      <c r="P45" s="84"/>
      <c r="Q45" s="80"/>
      <c r="R45" s="80"/>
    </row>
    <row r="46" spans="1:18" s="68" customFormat="1" ht="12.75">
      <c r="A46" s="63" t="s">
        <v>93</v>
      </c>
      <c r="B46" s="63">
        <v>2012</v>
      </c>
      <c r="C46" s="63">
        <v>3</v>
      </c>
      <c r="D46" s="64"/>
      <c r="E46" s="65"/>
      <c r="F46" s="65"/>
      <c r="G46" s="72"/>
      <c r="H46" s="65"/>
      <c r="I46" s="65"/>
      <c r="J46" s="72"/>
      <c r="K46" s="67"/>
      <c r="L46" s="72"/>
      <c r="M46" s="67"/>
      <c r="N46" s="72"/>
      <c r="O46" s="67"/>
      <c r="P46" s="84"/>
      <c r="Q46" s="80"/>
      <c r="R46" s="80"/>
    </row>
    <row r="47" spans="1:18" s="68" customFormat="1" ht="12.75">
      <c r="A47" s="63" t="s">
        <v>93</v>
      </c>
      <c r="B47" s="63">
        <v>2012</v>
      </c>
      <c r="C47" s="63">
        <v>3</v>
      </c>
      <c r="D47" s="64"/>
      <c r="E47" s="65"/>
      <c r="F47" s="65"/>
      <c r="G47" s="72"/>
      <c r="H47" s="65"/>
      <c r="I47" s="65"/>
      <c r="J47" s="72"/>
      <c r="K47" s="67"/>
      <c r="L47" s="72"/>
      <c r="M47" s="67"/>
      <c r="N47" s="72"/>
      <c r="O47" s="67"/>
      <c r="P47" s="84"/>
      <c r="Q47" s="80"/>
      <c r="R47" s="80"/>
    </row>
    <row r="48" spans="1:18" s="87" customFormat="1" ht="15.75">
      <c r="A48" s="200" t="s">
        <v>143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2"/>
    </row>
    <row r="49" spans="1:18" s="68" customFormat="1" ht="12.75">
      <c r="A49" s="63" t="s">
        <v>93</v>
      </c>
      <c r="B49" s="63">
        <v>2012</v>
      </c>
      <c r="C49" s="63">
        <v>4</v>
      </c>
      <c r="D49" s="64"/>
      <c r="E49" s="65"/>
      <c r="F49" s="65"/>
      <c r="G49" s="72"/>
      <c r="H49" s="65"/>
      <c r="I49" s="65"/>
      <c r="J49" s="72"/>
      <c r="K49" s="67"/>
      <c r="L49" s="72"/>
      <c r="M49" s="67"/>
      <c r="N49" s="72"/>
      <c r="O49" s="67"/>
      <c r="P49" s="84"/>
      <c r="Q49" s="80"/>
      <c r="R49" s="80"/>
    </row>
    <row r="50" spans="1:18" s="68" customFormat="1" ht="12.75">
      <c r="A50" s="63" t="s">
        <v>93</v>
      </c>
      <c r="B50" s="63">
        <v>2012</v>
      </c>
      <c r="C50" s="63">
        <v>4</v>
      </c>
      <c r="D50" s="64"/>
      <c r="E50" s="65"/>
      <c r="F50" s="65"/>
      <c r="G50" s="72"/>
      <c r="H50" s="65"/>
      <c r="I50" s="65"/>
      <c r="J50" s="72"/>
      <c r="K50" s="67"/>
      <c r="L50" s="72"/>
      <c r="M50" s="67"/>
      <c r="N50" s="72"/>
      <c r="O50" s="67"/>
      <c r="P50" s="84"/>
      <c r="Q50" s="80"/>
      <c r="R50" s="80"/>
    </row>
    <row r="51" spans="1:18" s="68" customFormat="1" ht="12.75">
      <c r="A51" s="63" t="s">
        <v>93</v>
      </c>
      <c r="B51" s="63">
        <v>2012</v>
      </c>
      <c r="C51" s="63">
        <v>4</v>
      </c>
      <c r="D51" s="64"/>
      <c r="E51" s="65"/>
      <c r="F51" s="65"/>
      <c r="G51" s="72"/>
      <c r="H51" s="65"/>
      <c r="I51" s="65"/>
      <c r="J51" s="72"/>
      <c r="K51" s="67"/>
      <c r="L51" s="72"/>
      <c r="M51" s="67"/>
      <c r="N51" s="72"/>
      <c r="O51" s="67"/>
      <c r="P51" s="84"/>
      <c r="Q51" s="80"/>
      <c r="R51" s="80"/>
    </row>
    <row r="52" spans="1:18" s="68" customFormat="1" ht="12.75">
      <c r="A52" s="63" t="s">
        <v>93</v>
      </c>
      <c r="B52" s="63">
        <v>2012</v>
      </c>
      <c r="C52" s="63">
        <v>4</v>
      </c>
      <c r="D52" s="64"/>
      <c r="E52" s="65"/>
      <c r="F52" s="65"/>
      <c r="G52" s="72"/>
      <c r="H52" s="65"/>
      <c r="I52" s="65"/>
      <c r="J52" s="72"/>
      <c r="K52" s="67"/>
      <c r="L52" s="72"/>
      <c r="M52" s="67"/>
      <c r="N52" s="72"/>
      <c r="O52" s="67"/>
      <c r="P52" s="84"/>
      <c r="Q52" s="80"/>
      <c r="R52" s="80"/>
    </row>
    <row r="53" spans="1:18" s="68" customFormat="1" ht="12.75">
      <c r="A53" s="63" t="s">
        <v>93</v>
      </c>
      <c r="B53" s="63">
        <v>2012</v>
      </c>
      <c r="C53" s="63">
        <v>4</v>
      </c>
      <c r="D53" s="64"/>
      <c r="E53" s="65"/>
      <c r="F53" s="65"/>
      <c r="G53" s="72"/>
      <c r="H53" s="65"/>
      <c r="I53" s="65"/>
      <c r="J53" s="72"/>
      <c r="K53" s="67"/>
      <c r="L53" s="72"/>
      <c r="M53" s="67"/>
      <c r="N53" s="72"/>
      <c r="O53" s="67"/>
      <c r="P53" s="84"/>
      <c r="Q53" s="80"/>
      <c r="R53" s="80"/>
    </row>
    <row r="54" spans="1:18" s="68" customFormat="1" ht="12.75">
      <c r="A54" s="63" t="s">
        <v>93</v>
      </c>
      <c r="B54" s="63">
        <v>2012</v>
      </c>
      <c r="C54" s="63">
        <v>4</v>
      </c>
      <c r="D54" s="64"/>
      <c r="E54" s="65"/>
      <c r="F54" s="65"/>
      <c r="G54" s="72"/>
      <c r="H54" s="65"/>
      <c r="I54" s="65"/>
      <c r="J54" s="72"/>
      <c r="K54" s="67"/>
      <c r="L54" s="72"/>
      <c r="M54" s="67"/>
      <c r="N54" s="72"/>
      <c r="O54" s="67"/>
      <c r="P54" s="84"/>
      <c r="Q54" s="80"/>
      <c r="R54" s="80"/>
    </row>
    <row r="55" spans="1:18" s="68" customFormat="1" ht="12.75">
      <c r="A55" s="63" t="s">
        <v>93</v>
      </c>
      <c r="B55" s="63">
        <v>2012</v>
      </c>
      <c r="C55" s="63">
        <v>4</v>
      </c>
      <c r="D55" s="64"/>
      <c r="E55" s="65"/>
      <c r="F55" s="65"/>
      <c r="G55" s="72"/>
      <c r="H55" s="65"/>
      <c r="I55" s="65"/>
      <c r="J55" s="72"/>
      <c r="K55" s="67"/>
      <c r="L55" s="72"/>
      <c r="M55" s="67"/>
      <c r="N55" s="72"/>
      <c r="O55" s="67"/>
      <c r="P55" s="84"/>
      <c r="Q55" s="80"/>
      <c r="R55" s="80"/>
    </row>
    <row r="56" spans="1:18" s="68" customFormat="1" ht="12.75">
      <c r="A56" s="63" t="s">
        <v>93</v>
      </c>
      <c r="B56" s="63">
        <v>2012</v>
      </c>
      <c r="C56" s="63">
        <v>4</v>
      </c>
      <c r="D56" s="64"/>
      <c r="E56" s="65"/>
      <c r="F56" s="65"/>
      <c r="G56" s="72"/>
      <c r="H56" s="65"/>
      <c r="I56" s="65"/>
      <c r="J56" s="72"/>
      <c r="K56" s="67"/>
      <c r="L56" s="72"/>
      <c r="M56" s="67"/>
      <c r="N56" s="72"/>
      <c r="O56" s="67"/>
      <c r="P56" s="84"/>
      <c r="Q56" s="80"/>
      <c r="R56" s="80"/>
    </row>
    <row r="57" spans="1:18" s="68" customFormat="1" ht="12.75">
      <c r="A57" s="63" t="s">
        <v>93</v>
      </c>
      <c r="B57" s="63">
        <v>2012</v>
      </c>
      <c r="C57" s="63">
        <v>4</v>
      </c>
      <c r="D57" s="64"/>
      <c r="E57" s="65"/>
      <c r="F57" s="65"/>
      <c r="G57" s="72"/>
      <c r="H57" s="65"/>
      <c r="I57" s="65"/>
      <c r="J57" s="72"/>
      <c r="K57" s="67"/>
      <c r="L57" s="72"/>
      <c r="M57" s="67"/>
      <c r="N57" s="72"/>
      <c r="O57" s="67"/>
      <c r="P57" s="84"/>
      <c r="Q57" s="80"/>
      <c r="R57" s="80"/>
    </row>
  </sheetData>
  <sheetProtection/>
  <mergeCells count="12">
    <mergeCell ref="A1:R1"/>
    <mergeCell ref="A2:R2"/>
    <mergeCell ref="A3:R3"/>
    <mergeCell ref="A4:R4"/>
    <mergeCell ref="A28:R28"/>
    <mergeCell ref="A38:R38"/>
    <mergeCell ref="A48:R48"/>
    <mergeCell ref="H6:K6"/>
    <mergeCell ref="A5:R5"/>
    <mergeCell ref="A15:R15"/>
    <mergeCell ref="A14:R14"/>
    <mergeCell ref="A18:R18"/>
  </mergeCells>
  <printOptions/>
  <pageMargins left="0.75" right="0.75" top="1" bottom="1" header="0.5" footer="0.5"/>
  <pageSetup fitToHeight="1" fitToWidth="1" horizontalDpi="600" verticalDpi="6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04"/>
  <sheetViews>
    <sheetView zoomScalePageLayoutView="0" workbookViewId="0" topLeftCell="A1">
      <selection activeCell="A1" sqref="A1:J1"/>
    </sheetView>
  </sheetViews>
  <sheetFormatPr defaultColWidth="9.33203125" defaultRowHeight="12.75"/>
  <cols>
    <col min="1" max="1" width="32.66015625" style="2" customWidth="1"/>
    <col min="2" max="2" width="10.83203125" style="2" customWidth="1"/>
    <col min="3" max="3" width="13.16015625" style="1" customWidth="1"/>
    <col min="4" max="4" width="9.33203125" style="2" customWidth="1"/>
    <col min="5" max="5" width="20.5" style="2" bestFit="1" customWidth="1"/>
    <col min="6" max="6" width="10.83203125" style="2" customWidth="1"/>
    <col min="7" max="7" width="12.5" style="2" customWidth="1"/>
    <col min="8" max="8" width="9.33203125" style="1" customWidth="1"/>
    <col min="9" max="16384" width="9.33203125" style="2" customWidth="1"/>
  </cols>
  <sheetData>
    <row r="1" spans="1:10" ht="13.5">
      <c r="A1" s="204" t="s">
        <v>49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3.5">
      <c r="A2" s="204" t="s">
        <v>50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3.5">
      <c r="A3" s="204" t="str">
        <f>+'System Delivery'!A3:J3</f>
        <v>Blacklick Wastewater System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.75">
      <c r="A4" s="23"/>
      <c r="B4" s="24"/>
      <c r="C4" s="24"/>
      <c r="D4" s="24"/>
      <c r="E4" s="30" t="s">
        <v>57</v>
      </c>
      <c r="F4" s="31" t="str">
        <f>+'System Delivery'!$F$4</f>
        <v>OAMBL</v>
      </c>
      <c r="G4" s="24"/>
      <c r="H4" s="24"/>
      <c r="I4" s="24"/>
      <c r="J4" s="24"/>
    </row>
    <row r="5" spans="2:10" ht="15.75">
      <c r="B5" s="7" t="s">
        <v>0</v>
      </c>
      <c r="C5" s="19">
        <f>+'System Delivery'!C5</f>
        <v>2012</v>
      </c>
      <c r="D5" s="1"/>
      <c r="G5" s="1"/>
      <c r="I5" s="1"/>
      <c r="J5" s="1"/>
    </row>
    <row r="6" spans="1:8" ht="15" customHeight="1">
      <c r="A6" s="103" t="s">
        <v>4</v>
      </c>
      <c r="B6" s="1"/>
      <c r="D6" s="1"/>
      <c r="E6" s="1"/>
      <c r="F6" s="1"/>
      <c r="G6" s="1"/>
      <c r="H6" s="2"/>
    </row>
    <row r="7" spans="1:7" ht="12.75" customHeight="1">
      <c r="A7" s="77" t="s">
        <v>35</v>
      </c>
      <c r="B7" s="104">
        <f>+SUM(B28:C28)+SUM(F15:G15)</f>
        <v>0</v>
      </c>
      <c r="D7" s="1"/>
      <c r="E7" s="1"/>
      <c r="F7" s="1"/>
      <c r="G7" s="1"/>
    </row>
    <row r="8" spans="2:7" ht="12.75">
      <c r="B8" s="9"/>
      <c r="C8" s="9"/>
      <c r="D8" s="75"/>
      <c r="E8" s="1"/>
      <c r="F8" s="1"/>
      <c r="G8" s="1"/>
    </row>
    <row r="9" spans="1:8" ht="12.75">
      <c r="A9" s="105" t="s">
        <v>8</v>
      </c>
      <c r="B9" s="106" t="s">
        <v>26</v>
      </c>
      <c r="C9" s="106" t="s">
        <v>27</v>
      </c>
      <c r="D9" s="12"/>
      <c r="E9" s="107" t="s">
        <v>41</v>
      </c>
      <c r="F9" s="106" t="s">
        <v>26</v>
      </c>
      <c r="G9" s="106" t="s">
        <v>27</v>
      </c>
      <c r="H9" s="12"/>
    </row>
    <row r="10" spans="1:8" ht="12.75">
      <c r="A10" s="108" t="s">
        <v>9</v>
      </c>
      <c r="B10" s="109">
        <v>0</v>
      </c>
      <c r="C10" s="109">
        <v>0</v>
      </c>
      <c r="D10" s="1"/>
      <c r="E10" s="110" t="s">
        <v>153</v>
      </c>
      <c r="F10" s="5">
        <v>0</v>
      </c>
      <c r="G10" s="5">
        <v>0</v>
      </c>
      <c r="H10" s="2"/>
    </row>
    <row r="11" spans="1:9" ht="12.75">
      <c r="A11" s="108" t="s">
        <v>10</v>
      </c>
      <c r="B11" s="109">
        <v>0</v>
      </c>
      <c r="C11" s="109">
        <v>0</v>
      </c>
      <c r="D11" s="6"/>
      <c r="E11" s="111" t="s">
        <v>45</v>
      </c>
      <c r="F11" s="5">
        <v>0</v>
      </c>
      <c r="G11" s="5">
        <v>0</v>
      </c>
      <c r="H11" s="3"/>
      <c r="I11" s="4"/>
    </row>
    <row r="12" spans="1:9" ht="12.75">
      <c r="A12" s="108" t="s">
        <v>11</v>
      </c>
      <c r="B12" s="109">
        <v>0</v>
      </c>
      <c r="C12" s="109">
        <v>0</v>
      </c>
      <c r="D12" s="6"/>
      <c r="E12" s="111" t="s">
        <v>44</v>
      </c>
      <c r="F12" s="5">
        <v>0</v>
      </c>
      <c r="G12" s="5">
        <v>0</v>
      </c>
      <c r="H12" s="3"/>
      <c r="I12" s="4"/>
    </row>
    <row r="13" spans="1:9" ht="12.75">
      <c r="A13" s="108" t="s">
        <v>12</v>
      </c>
      <c r="B13" s="109">
        <v>0</v>
      </c>
      <c r="C13" s="109">
        <v>0</v>
      </c>
      <c r="D13" s="6"/>
      <c r="E13" s="111" t="s">
        <v>42</v>
      </c>
      <c r="F13" s="5">
        <v>0</v>
      </c>
      <c r="G13" s="5">
        <v>0</v>
      </c>
      <c r="H13" s="3"/>
      <c r="I13" s="4"/>
    </row>
    <row r="14" spans="1:9" ht="12.75">
      <c r="A14" s="108" t="s">
        <v>13</v>
      </c>
      <c r="B14" s="109">
        <v>0</v>
      </c>
      <c r="C14" s="109">
        <v>0</v>
      </c>
      <c r="D14" s="6"/>
      <c r="E14" s="111" t="s">
        <v>43</v>
      </c>
      <c r="F14" s="5">
        <v>0</v>
      </c>
      <c r="G14" s="5">
        <v>0</v>
      </c>
      <c r="H14" s="3"/>
      <c r="I14" s="4"/>
    </row>
    <row r="15" spans="1:9" ht="12.75">
      <c r="A15" s="108" t="s">
        <v>14</v>
      </c>
      <c r="B15" s="109">
        <v>0</v>
      </c>
      <c r="C15" s="109">
        <v>0</v>
      </c>
      <c r="D15" s="6"/>
      <c r="E15" s="112" t="s">
        <v>34</v>
      </c>
      <c r="F15" s="5">
        <f>SUM(F10:F14)</f>
        <v>0</v>
      </c>
      <c r="G15" s="5">
        <f>SUM(G10:G14)</f>
        <v>0</v>
      </c>
      <c r="H15" s="6"/>
      <c r="I15" s="4"/>
    </row>
    <row r="16" spans="1:9" ht="12.75">
      <c r="A16" s="108" t="s">
        <v>15</v>
      </c>
      <c r="B16" s="109">
        <v>0</v>
      </c>
      <c r="C16" s="109">
        <v>0</v>
      </c>
      <c r="D16" s="6"/>
      <c r="E16" s="8"/>
      <c r="G16" s="3"/>
      <c r="H16" s="3"/>
      <c r="I16" s="4"/>
    </row>
    <row r="17" spans="1:9" ht="12.75">
      <c r="A17" s="108" t="s">
        <v>16</v>
      </c>
      <c r="B17" s="109">
        <v>0</v>
      </c>
      <c r="C17" s="109">
        <v>0</v>
      </c>
      <c r="D17" s="6"/>
      <c r="E17" s="73"/>
      <c r="F17" s="74"/>
      <c r="G17" s="74"/>
      <c r="H17" s="3"/>
      <c r="I17" s="4"/>
    </row>
    <row r="18" spans="1:9" ht="12.75">
      <c r="A18" s="108" t="s">
        <v>17</v>
      </c>
      <c r="B18" s="109">
        <v>0</v>
      </c>
      <c r="C18" s="109">
        <v>0</v>
      </c>
      <c r="D18" s="6"/>
      <c r="H18" s="3"/>
      <c r="I18" s="4"/>
    </row>
    <row r="19" spans="1:9" ht="12.75">
      <c r="A19" s="108" t="s">
        <v>18</v>
      </c>
      <c r="B19" s="109">
        <v>0</v>
      </c>
      <c r="C19" s="109">
        <v>0</v>
      </c>
      <c r="D19" s="6"/>
      <c r="E19" s="8"/>
      <c r="F19" s="10"/>
      <c r="G19" s="10"/>
      <c r="H19" s="3"/>
      <c r="I19" s="4"/>
    </row>
    <row r="20" spans="1:9" ht="12.75">
      <c r="A20" s="108" t="s">
        <v>19</v>
      </c>
      <c r="B20" s="109">
        <v>0</v>
      </c>
      <c r="C20" s="109">
        <v>0</v>
      </c>
      <c r="D20" s="11"/>
      <c r="E20" s="13"/>
      <c r="F20" s="8"/>
      <c r="G20" s="8"/>
      <c r="H20" s="11"/>
      <c r="I20" s="4"/>
    </row>
    <row r="21" spans="1:8" ht="12.75">
      <c r="A21" s="108" t="s">
        <v>153</v>
      </c>
      <c r="B21" s="109">
        <v>0</v>
      </c>
      <c r="C21" s="109">
        <v>0</v>
      </c>
      <c r="D21" s="11"/>
      <c r="E21" s="13"/>
      <c r="F21" s="8"/>
      <c r="G21" s="8"/>
      <c r="H21" s="11"/>
    </row>
    <row r="22" spans="1:9" ht="12.75">
      <c r="A22" s="108" t="s">
        <v>20</v>
      </c>
      <c r="B22" s="109">
        <v>0</v>
      </c>
      <c r="C22" s="109">
        <v>0</v>
      </c>
      <c r="D22" s="11"/>
      <c r="E22" s="10"/>
      <c r="F22" s="8"/>
      <c r="G22" s="8"/>
      <c r="H22" s="11"/>
      <c r="I22" s="4"/>
    </row>
    <row r="23" spans="1:7" ht="12.75">
      <c r="A23" s="108" t="s">
        <v>44</v>
      </c>
      <c r="B23" s="109">
        <v>0</v>
      </c>
      <c r="C23" s="109">
        <v>0</v>
      </c>
      <c r="D23" s="1"/>
      <c r="E23" s="10"/>
      <c r="F23" s="8"/>
      <c r="G23" s="8"/>
    </row>
    <row r="24" spans="1:7" ht="12.75">
      <c r="A24" s="108" t="s">
        <v>21</v>
      </c>
      <c r="B24" s="109">
        <v>0</v>
      </c>
      <c r="C24" s="109">
        <v>0</v>
      </c>
      <c r="D24" s="1"/>
      <c r="E24" s="10"/>
      <c r="F24" s="8"/>
      <c r="G24" s="8"/>
    </row>
    <row r="25" spans="1:8" ht="12.75">
      <c r="A25" s="108" t="s">
        <v>22</v>
      </c>
      <c r="B25" s="109">
        <v>0</v>
      </c>
      <c r="C25" s="109">
        <v>0</v>
      </c>
      <c r="D25" s="1"/>
      <c r="E25" s="10"/>
      <c r="F25" s="8"/>
      <c r="G25" s="8"/>
      <c r="H25" s="2"/>
    </row>
    <row r="26" spans="1:8" ht="12.75">
      <c r="A26" s="108" t="s">
        <v>154</v>
      </c>
      <c r="B26" s="109">
        <v>0</v>
      </c>
      <c r="C26" s="109">
        <v>0</v>
      </c>
      <c r="D26" s="1"/>
      <c r="E26" s="10"/>
      <c r="F26" s="8"/>
      <c r="G26" s="8"/>
      <c r="H26" s="2"/>
    </row>
    <row r="27" spans="1:8" ht="12.75">
      <c r="A27" s="108" t="s">
        <v>24</v>
      </c>
      <c r="B27" s="109">
        <v>0</v>
      </c>
      <c r="C27" s="109">
        <v>0</v>
      </c>
      <c r="D27" s="1"/>
      <c r="E27" s="10"/>
      <c r="F27" s="8"/>
      <c r="G27" s="8"/>
      <c r="H27" s="2"/>
    </row>
    <row r="28" spans="1:8" ht="12.75">
      <c r="A28" s="113" t="s">
        <v>34</v>
      </c>
      <c r="B28" s="8">
        <f>SUM(B10:B27)</f>
        <v>0</v>
      </c>
      <c r="C28" s="8">
        <f>SUM(C10:C27)</f>
        <v>0</v>
      </c>
      <c r="D28" s="12"/>
      <c r="E28" s="10"/>
      <c r="F28" s="8"/>
      <c r="G28" s="8"/>
      <c r="H28" s="12"/>
    </row>
    <row r="29" spans="1:8" ht="12.75">
      <c r="A29" s="10"/>
      <c r="B29" s="8"/>
      <c r="C29" s="8"/>
      <c r="D29" s="12"/>
      <c r="E29" s="10"/>
      <c r="F29" s="8"/>
      <c r="G29" s="8"/>
      <c r="H29" s="12"/>
    </row>
    <row r="30" spans="1:7" ht="12.75" customHeight="1">
      <c r="A30" s="103" t="s">
        <v>5</v>
      </c>
      <c r="B30" s="76"/>
      <c r="C30" s="76"/>
      <c r="D30" s="76"/>
      <c r="E30" s="76"/>
      <c r="F30" s="76"/>
      <c r="G30" s="76"/>
    </row>
    <row r="31" spans="1:8" ht="12.75" customHeight="1">
      <c r="A31" s="77" t="s">
        <v>35</v>
      </c>
      <c r="B31" s="104">
        <f>+SUM(B52:C52)+SUM(F39:G39)</f>
        <v>0</v>
      </c>
      <c r="D31" s="1"/>
      <c r="E31" s="1"/>
      <c r="F31" s="1"/>
      <c r="G31" s="1"/>
      <c r="H31" s="2"/>
    </row>
    <row r="32" spans="2:8" ht="12.75">
      <c r="B32" s="9"/>
      <c r="C32" s="9"/>
      <c r="D32" s="75"/>
      <c r="E32" s="1"/>
      <c r="F32" s="1"/>
      <c r="G32" s="1"/>
      <c r="H32" s="2"/>
    </row>
    <row r="33" spans="1:8" ht="12.75" customHeight="1">
      <c r="A33" s="105" t="s">
        <v>8</v>
      </c>
      <c r="B33" s="106" t="s">
        <v>26</v>
      </c>
      <c r="C33" s="106" t="s">
        <v>27</v>
      </c>
      <c r="D33" s="12"/>
      <c r="E33" s="107" t="s">
        <v>41</v>
      </c>
      <c r="F33" s="106" t="s">
        <v>26</v>
      </c>
      <c r="G33" s="106" t="s">
        <v>27</v>
      </c>
      <c r="H33" s="12"/>
    </row>
    <row r="34" spans="1:8" ht="12.75">
      <c r="A34" s="108" t="s">
        <v>9</v>
      </c>
      <c r="B34" s="109"/>
      <c r="C34" s="109"/>
      <c r="D34" s="1"/>
      <c r="E34" s="110" t="s">
        <v>153</v>
      </c>
      <c r="F34" s="5"/>
      <c r="G34" s="5"/>
      <c r="H34" s="12"/>
    </row>
    <row r="35" spans="1:9" ht="12.75">
      <c r="A35" s="108" t="s">
        <v>10</v>
      </c>
      <c r="B35" s="109"/>
      <c r="C35" s="109"/>
      <c r="D35" s="6"/>
      <c r="E35" s="111" t="s">
        <v>45</v>
      </c>
      <c r="F35" s="5"/>
      <c r="G35" s="5"/>
      <c r="H35" s="12"/>
      <c r="I35" s="11"/>
    </row>
    <row r="36" spans="1:8" ht="12.75">
      <c r="A36" s="108" t="s">
        <v>11</v>
      </c>
      <c r="B36" s="109"/>
      <c r="C36" s="109"/>
      <c r="D36" s="6"/>
      <c r="E36" s="111" t="s">
        <v>44</v>
      </c>
      <c r="F36" s="5"/>
      <c r="G36" s="5"/>
      <c r="H36" s="12"/>
    </row>
    <row r="37" spans="1:8" ht="12.75">
      <c r="A37" s="108" t="s">
        <v>12</v>
      </c>
      <c r="B37" s="109"/>
      <c r="C37" s="109"/>
      <c r="D37" s="6"/>
      <c r="E37" s="111" t="s">
        <v>42</v>
      </c>
      <c r="F37" s="5"/>
      <c r="G37" s="5"/>
      <c r="H37" s="12"/>
    </row>
    <row r="38" spans="1:8" ht="12.75">
      <c r="A38" s="108" t="s">
        <v>13</v>
      </c>
      <c r="B38" s="109"/>
      <c r="C38" s="109"/>
      <c r="D38" s="6"/>
      <c r="E38" s="111" t="s">
        <v>43</v>
      </c>
      <c r="F38" s="5"/>
      <c r="G38" s="5"/>
      <c r="H38" s="12"/>
    </row>
    <row r="39" spans="1:8" ht="12.75">
      <c r="A39" s="108" t="s">
        <v>14</v>
      </c>
      <c r="B39" s="109"/>
      <c r="C39" s="109"/>
      <c r="D39" s="6"/>
      <c r="E39" s="112" t="s">
        <v>34</v>
      </c>
      <c r="F39" s="5"/>
      <c r="G39" s="5"/>
      <c r="H39" s="12"/>
    </row>
    <row r="40" spans="1:8" ht="12.75">
      <c r="A40" s="108" t="s">
        <v>15</v>
      </c>
      <c r="B40" s="109"/>
      <c r="C40" s="109"/>
      <c r="D40" s="6"/>
      <c r="E40" s="8"/>
      <c r="G40" s="3"/>
      <c r="H40" s="12"/>
    </row>
    <row r="41" spans="1:8" ht="12.75">
      <c r="A41" s="108" t="s">
        <v>16</v>
      </c>
      <c r="B41" s="109"/>
      <c r="C41" s="109"/>
      <c r="D41" s="6"/>
      <c r="E41" s="73"/>
      <c r="F41" s="74"/>
      <c r="G41" s="74"/>
      <c r="H41" s="2"/>
    </row>
    <row r="42" spans="1:8" ht="12.75">
      <c r="A42" s="108" t="s">
        <v>17</v>
      </c>
      <c r="B42" s="109"/>
      <c r="C42" s="109"/>
      <c r="D42" s="6"/>
      <c r="H42" s="12"/>
    </row>
    <row r="43" spans="1:8" ht="12.75" customHeight="1">
      <c r="A43" s="108" t="s">
        <v>18</v>
      </c>
      <c r="B43" s="109"/>
      <c r="C43" s="109"/>
      <c r="D43" s="6"/>
      <c r="E43" s="8"/>
      <c r="F43" s="10"/>
      <c r="G43" s="10"/>
      <c r="H43" s="12"/>
    </row>
    <row r="44" spans="1:8" ht="12.75">
      <c r="A44" s="108" t="s">
        <v>19</v>
      </c>
      <c r="B44" s="109"/>
      <c r="C44" s="109"/>
      <c r="D44" s="11"/>
      <c r="E44" s="13"/>
      <c r="F44" s="8"/>
      <c r="G44" s="8"/>
      <c r="H44" s="12"/>
    </row>
    <row r="45" spans="1:8" ht="12.75">
      <c r="A45" s="108" t="s">
        <v>153</v>
      </c>
      <c r="B45" s="109"/>
      <c r="C45" s="109"/>
      <c r="D45" s="11"/>
      <c r="E45" s="13"/>
      <c r="F45" s="8"/>
      <c r="G45" s="8"/>
      <c r="H45" s="12"/>
    </row>
    <row r="46" spans="1:9" ht="12.75">
      <c r="A46" s="108" t="s">
        <v>20</v>
      </c>
      <c r="B46" s="109"/>
      <c r="C46" s="109"/>
      <c r="D46" s="11"/>
      <c r="E46" s="10"/>
      <c r="F46" s="8"/>
      <c r="G46" s="8"/>
      <c r="H46" s="12"/>
      <c r="I46" s="11"/>
    </row>
    <row r="47" spans="1:8" ht="12.75">
      <c r="A47" s="108" t="s">
        <v>44</v>
      </c>
      <c r="B47" s="109"/>
      <c r="C47" s="109"/>
      <c r="D47" s="1"/>
      <c r="E47" s="10"/>
      <c r="F47" s="8"/>
      <c r="G47" s="8"/>
      <c r="H47" s="12"/>
    </row>
    <row r="48" spans="1:8" ht="12.75">
      <c r="A48" s="108" t="s">
        <v>21</v>
      </c>
      <c r="B48" s="109"/>
      <c r="C48" s="109"/>
      <c r="D48" s="1"/>
      <c r="E48" s="10"/>
      <c r="F48" s="8"/>
      <c r="G48" s="8"/>
      <c r="H48" s="12"/>
    </row>
    <row r="49" spans="1:8" ht="12.75">
      <c r="A49" s="108" t="s">
        <v>22</v>
      </c>
      <c r="B49" s="109"/>
      <c r="C49" s="109"/>
      <c r="D49" s="1"/>
      <c r="E49" s="10"/>
      <c r="F49" s="8"/>
      <c r="G49" s="8"/>
      <c r="H49" s="12"/>
    </row>
    <row r="50" spans="1:8" ht="12.75">
      <c r="A50" s="108" t="s">
        <v>154</v>
      </c>
      <c r="B50" s="109"/>
      <c r="C50" s="109"/>
      <c r="D50" s="1"/>
      <c r="E50" s="10"/>
      <c r="F50" s="8"/>
      <c r="G50" s="8"/>
      <c r="H50" s="12"/>
    </row>
    <row r="51" spans="1:8" ht="12.75">
      <c r="A51" s="108" t="s">
        <v>24</v>
      </c>
      <c r="B51" s="109"/>
      <c r="C51" s="109"/>
      <c r="D51" s="1"/>
      <c r="E51" s="10"/>
      <c r="F51" s="8"/>
      <c r="G51" s="8"/>
      <c r="H51" s="12"/>
    </row>
    <row r="52" spans="1:8" ht="12.75">
      <c r="A52" s="113" t="s">
        <v>34</v>
      </c>
      <c r="B52" s="8">
        <f>SUM(B34:B51)</f>
        <v>0</v>
      </c>
      <c r="C52" s="8">
        <f>SUM(C34:C51)</f>
        <v>0</v>
      </c>
      <c r="D52" s="12"/>
      <c r="E52" s="10"/>
      <c r="F52" s="8"/>
      <c r="G52" s="8"/>
      <c r="H52" s="2"/>
    </row>
    <row r="53" spans="1:8" ht="12.75">
      <c r="A53" s="10"/>
      <c r="B53" s="1"/>
      <c r="D53" s="1"/>
      <c r="E53" s="14"/>
      <c r="F53" s="8"/>
      <c r="G53" s="8"/>
      <c r="H53" s="11"/>
    </row>
    <row r="54" spans="1:8" ht="12.75" customHeight="1">
      <c r="A54" s="103" t="s">
        <v>6</v>
      </c>
      <c r="B54" s="11"/>
      <c r="C54" s="11"/>
      <c r="D54" s="11"/>
      <c r="E54" s="11"/>
      <c r="F54" s="11"/>
      <c r="G54" s="11"/>
      <c r="H54" s="12"/>
    </row>
    <row r="55" spans="1:8" ht="12.75" customHeight="1">
      <c r="A55" s="77" t="s">
        <v>35</v>
      </c>
      <c r="B55" s="104">
        <f>+SUM(B76:C76)+SUM(F63:G63)</f>
        <v>0</v>
      </c>
      <c r="D55" s="1"/>
      <c r="E55" s="1"/>
      <c r="F55" s="1"/>
      <c r="G55" s="1"/>
      <c r="H55" s="12"/>
    </row>
    <row r="56" spans="2:8" ht="12.75">
      <c r="B56" s="9"/>
      <c r="C56" s="9"/>
      <c r="D56" s="75"/>
      <c r="E56" s="1"/>
      <c r="F56" s="1"/>
      <c r="G56" s="1"/>
      <c r="H56" s="12"/>
    </row>
    <row r="57" spans="1:8" ht="12.75" customHeight="1">
      <c r="A57" s="105" t="s">
        <v>8</v>
      </c>
      <c r="B57" s="106" t="s">
        <v>26</v>
      </c>
      <c r="C57" s="106" t="s">
        <v>27</v>
      </c>
      <c r="D57" s="12"/>
      <c r="E57" s="107" t="s">
        <v>41</v>
      </c>
      <c r="F57" s="106" t="s">
        <v>26</v>
      </c>
      <c r="G57" s="106" t="s">
        <v>27</v>
      </c>
      <c r="H57" s="12"/>
    </row>
    <row r="58" spans="1:8" ht="12.75">
      <c r="A58" s="108" t="s">
        <v>9</v>
      </c>
      <c r="B58" s="109"/>
      <c r="C58" s="109"/>
      <c r="D58" s="1"/>
      <c r="E58" s="110" t="s">
        <v>153</v>
      </c>
      <c r="F58" s="5"/>
      <c r="G58" s="5"/>
      <c r="H58" s="12"/>
    </row>
    <row r="59" spans="1:8" ht="12.75">
      <c r="A59" s="108" t="s">
        <v>10</v>
      </c>
      <c r="B59" s="109"/>
      <c r="C59" s="109"/>
      <c r="D59" s="6"/>
      <c r="E59" s="111" t="s">
        <v>45</v>
      </c>
      <c r="F59" s="5"/>
      <c r="G59" s="5"/>
      <c r="H59" s="12"/>
    </row>
    <row r="60" spans="1:8" ht="12.75">
      <c r="A60" s="108" t="s">
        <v>11</v>
      </c>
      <c r="B60" s="109"/>
      <c r="C60" s="109"/>
      <c r="D60" s="6"/>
      <c r="E60" s="111" t="s">
        <v>44</v>
      </c>
      <c r="F60" s="5"/>
      <c r="G60" s="5"/>
      <c r="H60" s="12"/>
    </row>
    <row r="61" spans="1:9" ht="12.75">
      <c r="A61" s="108" t="s">
        <v>12</v>
      </c>
      <c r="B61" s="109"/>
      <c r="C61" s="109"/>
      <c r="D61" s="6"/>
      <c r="E61" s="111" t="s">
        <v>42</v>
      </c>
      <c r="F61" s="5"/>
      <c r="G61" s="5"/>
      <c r="H61" s="12"/>
      <c r="I61" s="11"/>
    </row>
    <row r="62" spans="1:8" ht="12.75">
      <c r="A62" s="108" t="s">
        <v>13</v>
      </c>
      <c r="B62" s="109"/>
      <c r="C62" s="109"/>
      <c r="D62" s="6"/>
      <c r="E62" s="111" t="s">
        <v>43</v>
      </c>
      <c r="F62" s="5"/>
      <c r="G62" s="5"/>
      <c r="H62" s="12"/>
    </row>
    <row r="63" spans="1:8" ht="12.75">
      <c r="A63" s="108" t="s">
        <v>14</v>
      </c>
      <c r="B63" s="109"/>
      <c r="C63" s="109"/>
      <c r="D63" s="6"/>
      <c r="E63" s="112" t="s">
        <v>34</v>
      </c>
      <c r="F63" s="5"/>
      <c r="G63" s="5"/>
      <c r="H63" s="12"/>
    </row>
    <row r="64" spans="1:8" ht="12.75">
      <c r="A64" s="108" t="s">
        <v>15</v>
      </c>
      <c r="B64" s="109"/>
      <c r="C64" s="109"/>
      <c r="D64" s="6"/>
      <c r="E64" s="8"/>
      <c r="G64" s="3"/>
      <c r="H64" s="12"/>
    </row>
    <row r="65" spans="1:8" ht="12.75">
      <c r="A65" s="108" t="s">
        <v>16</v>
      </c>
      <c r="B65" s="109"/>
      <c r="C65" s="109"/>
      <c r="D65" s="6"/>
      <c r="E65" s="73"/>
      <c r="F65" s="74"/>
      <c r="G65" s="74"/>
      <c r="H65" s="12"/>
    </row>
    <row r="66" spans="1:8" ht="12.75">
      <c r="A66" s="108" t="s">
        <v>17</v>
      </c>
      <c r="B66" s="109"/>
      <c r="C66" s="109"/>
      <c r="D66" s="6"/>
      <c r="H66" s="12"/>
    </row>
    <row r="67" spans="1:8" ht="12.75" customHeight="1">
      <c r="A67" s="108" t="s">
        <v>18</v>
      </c>
      <c r="B67" s="109"/>
      <c r="C67" s="109"/>
      <c r="D67" s="6"/>
      <c r="E67" s="8"/>
      <c r="F67" s="10"/>
      <c r="G67" s="10"/>
      <c r="H67" s="2"/>
    </row>
    <row r="68" spans="1:8" ht="12.75">
      <c r="A68" s="108" t="s">
        <v>19</v>
      </c>
      <c r="B68" s="109"/>
      <c r="C68" s="109"/>
      <c r="D68" s="11"/>
      <c r="E68" s="13"/>
      <c r="F68" s="8"/>
      <c r="G68" s="8"/>
      <c r="H68" s="2"/>
    </row>
    <row r="69" spans="1:8" ht="12.75">
      <c r="A69" s="108" t="s">
        <v>153</v>
      </c>
      <c r="B69" s="109"/>
      <c r="C69" s="109"/>
      <c r="D69" s="11"/>
      <c r="E69" s="13"/>
      <c r="F69" s="8"/>
      <c r="G69" s="8"/>
      <c r="H69" s="2"/>
    </row>
    <row r="70" spans="1:8" ht="12.75">
      <c r="A70" s="108" t="s">
        <v>20</v>
      </c>
      <c r="B70" s="109"/>
      <c r="C70" s="109"/>
      <c r="D70" s="11"/>
      <c r="E70" s="10"/>
      <c r="F70" s="8"/>
      <c r="G70" s="8"/>
      <c r="H70" s="2"/>
    </row>
    <row r="71" spans="1:8" ht="12.75">
      <c r="A71" s="108" t="s">
        <v>44</v>
      </c>
      <c r="B71" s="109"/>
      <c r="C71" s="109"/>
      <c r="D71" s="1"/>
      <c r="E71" s="10"/>
      <c r="F71" s="8"/>
      <c r="G71" s="8"/>
      <c r="H71" s="2"/>
    </row>
    <row r="72" spans="1:8" ht="12.75">
      <c r="A72" s="108" t="s">
        <v>21</v>
      </c>
      <c r="B72" s="109"/>
      <c r="C72" s="109"/>
      <c r="D72" s="1"/>
      <c r="E72" s="10"/>
      <c r="F72" s="8"/>
      <c r="G72" s="8"/>
      <c r="H72" s="2"/>
    </row>
    <row r="73" spans="1:8" ht="12.75">
      <c r="A73" s="108" t="s">
        <v>22</v>
      </c>
      <c r="B73" s="109"/>
      <c r="C73" s="109"/>
      <c r="D73" s="1"/>
      <c r="E73" s="10"/>
      <c r="F73" s="8"/>
      <c r="G73" s="8"/>
      <c r="H73" s="2"/>
    </row>
    <row r="74" spans="1:8" ht="12.75">
      <c r="A74" s="108" t="s">
        <v>154</v>
      </c>
      <c r="B74" s="109"/>
      <c r="C74" s="109"/>
      <c r="D74" s="1"/>
      <c r="E74" s="10"/>
      <c r="F74" s="8"/>
      <c r="G74" s="8"/>
      <c r="H74" s="2"/>
    </row>
    <row r="75" spans="1:8" ht="12.75">
      <c r="A75" s="108" t="s">
        <v>24</v>
      </c>
      <c r="B75" s="109"/>
      <c r="C75" s="109"/>
      <c r="D75" s="1"/>
      <c r="E75" s="10"/>
      <c r="F75" s="8"/>
      <c r="G75" s="8"/>
      <c r="H75" s="2"/>
    </row>
    <row r="76" spans="1:8" ht="12.75">
      <c r="A76" s="113" t="s">
        <v>34</v>
      </c>
      <c r="B76" s="8">
        <f>SUM(B58:B75)</f>
        <v>0</v>
      </c>
      <c r="C76" s="8">
        <f>SUM(C58:C75)</f>
        <v>0</v>
      </c>
      <c r="D76" s="12"/>
      <c r="E76" s="10"/>
      <c r="F76" s="8"/>
      <c r="G76" s="8"/>
      <c r="H76" s="2"/>
    </row>
    <row r="77" spans="1:8" ht="12.75">
      <c r="A77" s="10"/>
      <c r="B77" s="1"/>
      <c r="D77" s="1"/>
      <c r="E77" s="14"/>
      <c r="F77" s="8"/>
      <c r="G77" s="8"/>
      <c r="H77" s="2"/>
    </row>
    <row r="78" spans="1:8" ht="12.75" customHeight="1">
      <c r="A78" s="103" t="s">
        <v>7</v>
      </c>
      <c r="B78" s="11"/>
      <c r="C78" s="11"/>
      <c r="D78" s="11"/>
      <c r="E78" s="11"/>
      <c r="F78" s="11"/>
      <c r="G78" s="11"/>
      <c r="H78" s="2"/>
    </row>
    <row r="79" spans="1:8" ht="12.75" customHeight="1">
      <c r="A79" s="77" t="s">
        <v>35</v>
      </c>
      <c r="B79" s="104">
        <f>+SUM(B100:C100)+SUM(F87:G87)</f>
        <v>0</v>
      </c>
      <c r="D79" s="1"/>
      <c r="E79" s="1"/>
      <c r="F79" s="1"/>
      <c r="G79" s="1"/>
      <c r="H79" s="2"/>
    </row>
    <row r="80" spans="2:8" ht="12.75">
      <c r="B80" s="9"/>
      <c r="C80" s="9"/>
      <c r="D80" s="75"/>
      <c r="E80" s="1"/>
      <c r="F80" s="1"/>
      <c r="G80" s="1"/>
      <c r="H80" s="2"/>
    </row>
    <row r="81" spans="1:8" ht="12.75" customHeight="1">
      <c r="A81" s="105" t="s">
        <v>8</v>
      </c>
      <c r="B81" s="106" t="s">
        <v>26</v>
      </c>
      <c r="C81" s="106" t="s">
        <v>27</v>
      </c>
      <c r="D81" s="12"/>
      <c r="E81" s="107" t="s">
        <v>41</v>
      </c>
      <c r="F81" s="106" t="s">
        <v>26</v>
      </c>
      <c r="G81" s="106" t="s">
        <v>27</v>
      </c>
      <c r="H81" s="2"/>
    </row>
    <row r="82" spans="1:8" ht="12.75">
      <c r="A82" s="108" t="s">
        <v>9</v>
      </c>
      <c r="B82" s="109"/>
      <c r="C82" s="109"/>
      <c r="D82" s="1"/>
      <c r="E82" s="110" t="s">
        <v>153</v>
      </c>
      <c r="F82" s="5"/>
      <c r="G82" s="5"/>
      <c r="H82" s="2"/>
    </row>
    <row r="83" spans="1:8" ht="12.75">
      <c r="A83" s="108" t="s">
        <v>10</v>
      </c>
      <c r="B83" s="109"/>
      <c r="C83" s="109"/>
      <c r="D83" s="6"/>
      <c r="E83" s="111" t="s">
        <v>45</v>
      </c>
      <c r="F83" s="5"/>
      <c r="G83" s="5"/>
      <c r="H83" s="2"/>
    </row>
    <row r="84" spans="1:8" ht="12.75">
      <c r="A84" s="108" t="s">
        <v>11</v>
      </c>
      <c r="B84" s="109"/>
      <c r="C84" s="109"/>
      <c r="D84" s="6"/>
      <c r="E84" s="111" t="s">
        <v>44</v>
      </c>
      <c r="F84" s="5"/>
      <c r="G84" s="5"/>
      <c r="H84" s="2"/>
    </row>
    <row r="85" spans="1:8" ht="12.75">
      <c r="A85" s="108" t="s">
        <v>12</v>
      </c>
      <c r="B85" s="109"/>
      <c r="C85" s="109"/>
      <c r="D85" s="6"/>
      <c r="E85" s="111" t="s">
        <v>42</v>
      </c>
      <c r="F85" s="5"/>
      <c r="G85" s="5"/>
      <c r="H85" s="2"/>
    </row>
    <row r="86" spans="1:8" ht="12.75">
      <c r="A86" s="108" t="s">
        <v>13</v>
      </c>
      <c r="B86" s="109"/>
      <c r="C86" s="109"/>
      <c r="D86" s="6"/>
      <c r="E86" s="111" t="s">
        <v>43</v>
      </c>
      <c r="F86" s="5"/>
      <c r="G86" s="5"/>
      <c r="H86" s="2"/>
    </row>
    <row r="87" spans="1:8" ht="12.75">
      <c r="A87" s="108" t="s">
        <v>14</v>
      </c>
      <c r="B87" s="109"/>
      <c r="C87" s="109"/>
      <c r="D87" s="6"/>
      <c r="E87" s="112" t="s">
        <v>34</v>
      </c>
      <c r="F87" s="5"/>
      <c r="G87" s="5"/>
      <c r="H87" s="2"/>
    </row>
    <row r="88" spans="1:8" ht="12.75">
      <c r="A88" s="108" t="s">
        <v>15</v>
      </c>
      <c r="B88" s="109"/>
      <c r="C88" s="109"/>
      <c r="D88" s="6"/>
      <c r="E88" s="8"/>
      <c r="G88" s="3"/>
      <c r="H88" s="2"/>
    </row>
    <row r="89" spans="1:8" ht="12.75">
      <c r="A89" s="108" t="s">
        <v>16</v>
      </c>
      <c r="B89" s="109"/>
      <c r="C89" s="109"/>
      <c r="D89" s="6"/>
      <c r="E89" s="73"/>
      <c r="F89" s="74"/>
      <c r="G89" s="74"/>
      <c r="H89" s="2"/>
    </row>
    <row r="90" spans="1:8" ht="12.75">
      <c r="A90" s="108" t="s">
        <v>17</v>
      </c>
      <c r="B90" s="109"/>
      <c r="C90" s="109"/>
      <c r="D90" s="6"/>
      <c r="H90" s="2"/>
    </row>
    <row r="91" spans="1:8" ht="12.75" customHeight="1">
      <c r="A91" s="108" t="s">
        <v>18</v>
      </c>
      <c r="B91" s="109"/>
      <c r="C91" s="109"/>
      <c r="D91" s="6"/>
      <c r="E91" s="8"/>
      <c r="F91" s="10"/>
      <c r="G91" s="10"/>
      <c r="H91" s="2"/>
    </row>
    <row r="92" spans="1:8" ht="12.75">
      <c r="A92" s="108" t="s">
        <v>19</v>
      </c>
      <c r="B92" s="109"/>
      <c r="C92" s="109"/>
      <c r="D92" s="11"/>
      <c r="E92" s="13"/>
      <c r="F92" s="8"/>
      <c r="G92" s="8"/>
      <c r="H92" s="2"/>
    </row>
    <row r="93" spans="1:8" ht="12.75">
      <c r="A93" s="108" t="s">
        <v>153</v>
      </c>
      <c r="B93" s="109"/>
      <c r="C93" s="109"/>
      <c r="D93" s="11"/>
      <c r="E93" s="13"/>
      <c r="F93" s="8"/>
      <c r="G93" s="8"/>
      <c r="H93" s="2"/>
    </row>
    <row r="94" spans="1:8" ht="12.75">
      <c r="A94" s="108" t="s">
        <v>20</v>
      </c>
      <c r="B94" s="109"/>
      <c r="C94" s="109"/>
      <c r="D94" s="11"/>
      <c r="E94" s="10"/>
      <c r="F94" s="8"/>
      <c r="G94" s="8"/>
      <c r="H94" s="2"/>
    </row>
    <row r="95" spans="1:8" ht="12.75">
      <c r="A95" s="108" t="s">
        <v>44</v>
      </c>
      <c r="B95" s="109"/>
      <c r="C95" s="109"/>
      <c r="D95" s="1"/>
      <c r="E95" s="10"/>
      <c r="F95" s="8"/>
      <c r="G95" s="8"/>
      <c r="H95" s="2"/>
    </row>
    <row r="96" spans="1:8" ht="12.75">
      <c r="A96" s="108" t="s">
        <v>21</v>
      </c>
      <c r="B96" s="109"/>
      <c r="C96" s="109"/>
      <c r="D96" s="1"/>
      <c r="E96" s="10"/>
      <c r="F96" s="8"/>
      <c r="G96" s="8"/>
      <c r="H96" s="2"/>
    </row>
    <row r="97" spans="1:8" ht="12.75">
      <c r="A97" s="108" t="s">
        <v>22</v>
      </c>
      <c r="B97" s="109"/>
      <c r="C97" s="109"/>
      <c r="D97" s="1"/>
      <c r="E97" s="10"/>
      <c r="F97" s="8"/>
      <c r="G97" s="8"/>
      <c r="H97" s="2"/>
    </row>
    <row r="98" spans="1:8" ht="12.75">
      <c r="A98" s="108" t="s">
        <v>154</v>
      </c>
      <c r="B98" s="109"/>
      <c r="C98" s="109"/>
      <c r="D98" s="1"/>
      <c r="E98" s="10"/>
      <c r="F98" s="8"/>
      <c r="G98" s="8"/>
      <c r="H98" s="2"/>
    </row>
    <row r="99" spans="1:8" ht="12.75">
      <c r="A99" s="108" t="s">
        <v>24</v>
      </c>
      <c r="B99" s="109"/>
      <c r="C99" s="109"/>
      <c r="D99" s="1"/>
      <c r="E99" s="10"/>
      <c r="F99" s="8"/>
      <c r="G99" s="8"/>
      <c r="H99" s="2"/>
    </row>
    <row r="100" spans="1:8" ht="12.75">
      <c r="A100" s="113" t="s">
        <v>34</v>
      </c>
      <c r="B100" s="8">
        <f>SUM(B82:B99)</f>
        <v>0</v>
      </c>
      <c r="C100" s="8">
        <f>SUM(C82:C99)</f>
        <v>0</v>
      </c>
      <c r="D100" s="12"/>
      <c r="E100" s="10"/>
      <c r="F100" s="8"/>
      <c r="G100" s="8"/>
      <c r="H100" s="2"/>
    </row>
    <row r="101" spans="1:10" ht="12.75">
      <c r="A101" s="10" t="s">
        <v>23</v>
      </c>
      <c r="B101" s="12"/>
      <c r="C101" s="12"/>
      <c r="D101" s="5"/>
      <c r="E101" s="5"/>
      <c r="F101" s="1"/>
      <c r="G101" s="10"/>
      <c r="H101" s="10"/>
      <c r="I101" s="8"/>
      <c r="J101" s="8"/>
    </row>
    <row r="102" spans="1:10" ht="12.75">
      <c r="A102" s="10" t="s">
        <v>24</v>
      </c>
      <c r="B102" s="12"/>
      <c r="C102" s="12"/>
      <c r="D102" s="5"/>
      <c r="E102" s="5"/>
      <c r="F102" s="1"/>
      <c r="G102" s="10"/>
      <c r="H102" s="10"/>
      <c r="I102" s="8"/>
      <c r="J102" s="8"/>
    </row>
    <row r="103" spans="1:10" ht="12.75">
      <c r="A103" s="10" t="s">
        <v>25</v>
      </c>
      <c r="B103" s="12"/>
      <c r="C103" s="12"/>
      <c r="D103" s="5"/>
      <c r="E103" s="5"/>
      <c r="F103" s="1"/>
      <c r="G103" s="10"/>
      <c r="H103" s="10"/>
      <c r="I103" s="8"/>
      <c r="J103" s="8"/>
    </row>
    <row r="104" spans="1:10" ht="12.75">
      <c r="A104" s="10"/>
      <c r="B104" s="10"/>
      <c r="C104" s="15" t="s">
        <v>34</v>
      </c>
      <c r="D104" s="8">
        <f>SUM(D87:D103)</f>
        <v>0</v>
      </c>
      <c r="E104" s="8">
        <f>SUM(E87:E103)</f>
        <v>0</v>
      </c>
      <c r="F104" s="12"/>
      <c r="G104" s="10"/>
      <c r="H104" s="10"/>
      <c r="I104" s="8"/>
      <c r="J104" s="8"/>
    </row>
  </sheetData>
  <sheetProtection/>
  <mergeCells count="3">
    <mergeCell ref="A1:J1"/>
    <mergeCell ref="A2:J2"/>
    <mergeCell ref="A3:J3"/>
  </mergeCells>
  <printOptions horizontalCentered="1"/>
  <pageMargins left="1" right="1" top="1" bottom="0.25" header="0.5" footer="0.5"/>
  <pageSetup fitToHeight="1" fitToWidth="1" horizontalDpi="300" verticalDpi="3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C1">
      <selection activeCell="G89" sqref="G89"/>
    </sheetView>
  </sheetViews>
  <sheetFormatPr defaultColWidth="9.33203125" defaultRowHeight="12.75"/>
  <cols>
    <col min="1" max="1" width="10.5" style="28" customWidth="1"/>
    <col min="2" max="2" width="6.83203125" style="28" customWidth="1"/>
    <col min="3" max="3" width="8.33203125" style="28" bestFit="1" customWidth="1"/>
    <col min="4" max="4" width="18.5" style="18" bestFit="1" customWidth="1"/>
    <col min="5" max="5" width="27.66015625" style="18" bestFit="1" customWidth="1"/>
    <col min="6" max="6" width="13.5" style="28" customWidth="1"/>
    <col min="7" max="7" width="15" style="28" customWidth="1"/>
    <col min="8" max="8" width="13.5" style="18" bestFit="1" customWidth="1"/>
    <col min="9" max="9" width="11.33203125" style="18" bestFit="1" customWidth="1"/>
  </cols>
  <sheetData>
    <row r="1" spans="1:9" s="24" customFormat="1" ht="24.75" customHeight="1">
      <c r="A1" s="25" t="s">
        <v>57</v>
      </c>
      <c r="B1" s="25" t="s">
        <v>0</v>
      </c>
      <c r="C1" s="25" t="s">
        <v>1</v>
      </c>
      <c r="D1" s="26" t="s">
        <v>159</v>
      </c>
      <c r="E1" s="26" t="s">
        <v>158</v>
      </c>
      <c r="F1" s="25" t="s">
        <v>157</v>
      </c>
      <c r="G1" s="25" t="s">
        <v>156</v>
      </c>
      <c r="H1" s="26" t="s">
        <v>60</v>
      </c>
      <c r="I1" s="26" t="s">
        <v>61</v>
      </c>
    </row>
    <row r="2" spans="1:8" ht="12.75">
      <c r="A2" s="28" t="str">
        <f>+'System Delivery'!$F$4</f>
        <v>OAMBL</v>
      </c>
      <c r="B2" s="28">
        <f>+'System Delivery'!$C$5</f>
        <v>2012</v>
      </c>
      <c r="C2" s="28">
        <v>1</v>
      </c>
      <c r="D2" s="18" t="s">
        <v>155</v>
      </c>
      <c r="E2" s="18" t="s">
        <v>9</v>
      </c>
      <c r="F2" s="114">
        <f>+'Customer Contacts'!B10</f>
        <v>0</v>
      </c>
      <c r="G2" s="114">
        <f>+'Customer Contacts'!C10</f>
        <v>0</v>
      </c>
      <c r="H2" s="115"/>
    </row>
    <row r="3" spans="1:7" ht="12.75">
      <c r="A3" s="28" t="str">
        <f>+'System Delivery'!$F$4</f>
        <v>OAMBL</v>
      </c>
      <c r="B3" s="28">
        <f>+'System Delivery'!$C$5</f>
        <v>2012</v>
      </c>
      <c r="C3" s="28">
        <v>1</v>
      </c>
      <c r="D3" s="18" t="s">
        <v>155</v>
      </c>
      <c r="E3" s="18" t="s">
        <v>10</v>
      </c>
      <c r="F3" s="114">
        <f>+'Customer Contacts'!B11</f>
        <v>0</v>
      </c>
      <c r="G3" s="114">
        <f>+'Customer Contacts'!C11</f>
        <v>0</v>
      </c>
    </row>
    <row r="4" spans="1:7" ht="12.75">
      <c r="A4" s="28" t="str">
        <f>+'System Delivery'!$F$4</f>
        <v>OAMBL</v>
      </c>
      <c r="B4" s="28">
        <f>+'System Delivery'!$C$5</f>
        <v>2012</v>
      </c>
      <c r="C4" s="28">
        <v>1</v>
      </c>
      <c r="D4" s="18" t="s">
        <v>155</v>
      </c>
      <c r="E4" s="18" t="s">
        <v>11</v>
      </c>
      <c r="F4" s="114">
        <f>+'Customer Contacts'!B12</f>
        <v>0</v>
      </c>
      <c r="G4" s="114">
        <f>+'Customer Contacts'!C12</f>
        <v>0</v>
      </c>
    </row>
    <row r="5" spans="1:7" ht="12.75">
      <c r="A5" s="28" t="str">
        <f>+'System Delivery'!$F$4</f>
        <v>OAMBL</v>
      </c>
      <c r="B5" s="28">
        <f>+'System Delivery'!$C$5</f>
        <v>2012</v>
      </c>
      <c r="C5" s="28">
        <v>1</v>
      </c>
      <c r="D5" s="18" t="s">
        <v>155</v>
      </c>
      <c r="E5" s="18" t="s">
        <v>12</v>
      </c>
      <c r="F5" s="114">
        <f>+'Customer Contacts'!B13</f>
        <v>0</v>
      </c>
      <c r="G5" s="114">
        <f>+'Customer Contacts'!C13</f>
        <v>0</v>
      </c>
    </row>
    <row r="6" spans="1:7" ht="12.75">
      <c r="A6" s="28" t="str">
        <f>+'System Delivery'!$F$4</f>
        <v>OAMBL</v>
      </c>
      <c r="B6" s="28">
        <f>+'System Delivery'!$C$5</f>
        <v>2012</v>
      </c>
      <c r="C6" s="28">
        <v>1</v>
      </c>
      <c r="D6" s="18" t="s">
        <v>155</v>
      </c>
      <c r="E6" s="18" t="s">
        <v>13</v>
      </c>
      <c r="F6" s="114">
        <f>+'Customer Contacts'!B14</f>
        <v>0</v>
      </c>
      <c r="G6" s="114">
        <f>+'Customer Contacts'!C14</f>
        <v>0</v>
      </c>
    </row>
    <row r="7" spans="1:7" ht="12.75">
      <c r="A7" s="28" t="str">
        <f>+'System Delivery'!$F$4</f>
        <v>OAMBL</v>
      </c>
      <c r="B7" s="28">
        <f>+'System Delivery'!$C$5</f>
        <v>2012</v>
      </c>
      <c r="C7" s="28">
        <v>1</v>
      </c>
      <c r="D7" s="18" t="s">
        <v>155</v>
      </c>
      <c r="E7" s="18" t="s">
        <v>14</v>
      </c>
      <c r="F7" s="114">
        <f>+'Customer Contacts'!B15</f>
        <v>0</v>
      </c>
      <c r="G7" s="114">
        <f>+'Customer Contacts'!C15</f>
        <v>0</v>
      </c>
    </row>
    <row r="8" spans="1:7" ht="12.75">
      <c r="A8" s="28" t="str">
        <f>+'System Delivery'!$F$4</f>
        <v>OAMBL</v>
      </c>
      <c r="B8" s="28">
        <f>+'System Delivery'!$C$5</f>
        <v>2012</v>
      </c>
      <c r="C8" s="28">
        <v>1</v>
      </c>
      <c r="D8" s="18" t="s">
        <v>155</v>
      </c>
      <c r="E8" s="18" t="s">
        <v>15</v>
      </c>
      <c r="F8" s="114">
        <f>+'Customer Contacts'!B16</f>
        <v>0</v>
      </c>
      <c r="G8" s="114">
        <f>+'Customer Contacts'!C16</f>
        <v>0</v>
      </c>
    </row>
    <row r="9" spans="1:7" ht="12.75">
      <c r="A9" s="28" t="str">
        <f>+'System Delivery'!$F$4</f>
        <v>OAMBL</v>
      </c>
      <c r="B9" s="28">
        <f>+'System Delivery'!$C$5</f>
        <v>2012</v>
      </c>
      <c r="C9" s="28">
        <v>1</v>
      </c>
      <c r="D9" s="18" t="s">
        <v>155</v>
      </c>
      <c r="E9" s="18" t="s">
        <v>16</v>
      </c>
      <c r="F9" s="114">
        <f>+'Customer Contacts'!B17</f>
        <v>0</v>
      </c>
      <c r="G9" s="114">
        <f>+'Customer Contacts'!C17</f>
        <v>0</v>
      </c>
    </row>
    <row r="10" spans="1:7" ht="12.75">
      <c r="A10" s="28" t="str">
        <f>+'System Delivery'!$F$4</f>
        <v>OAMBL</v>
      </c>
      <c r="B10" s="28">
        <f>+'System Delivery'!$C$5</f>
        <v>2012</v>
      </c>
      <c r="C10" s="28">
        <v>1</v>
      </c>
      <c r="D10" s="18" t="s">
        <v>155</v>
      </c>
      <c r="E10" s="18" t="s">
        <v>17</v>
      </c>
      <c r="F10" s="114">
        <f>+'Customer Contacts'!B18</f>
        <v>0</v>
      </c>
      <c r="G10" s="114">
        <f>+'Customer Contacts'!C18</f>
        <v>0</v>
      </c>
    </row>
    <row r="11" spans="1:7" ht="12.75">
      <c r="A11" s="28" t="str">
        <f>+'System Delivery'!$F$4</f>
        <v>OAMBL</v>
      </c>
      <c r="B11" s="28">
        <f>+'System Delivery'!$C$5</f>
        <v>2012</v>
      </c>
      <c r="C11" s="28">
        <v>1</v>
      </c>
      <c r="D11" s="18" t="s">
        <v>155</v>
      </c>
      <c r="E11" s="18" t="s">
        <v>18</v>
      </c>
      <c r="F11" s="114">
        <f>+'Customer Contacts'!B19</f>
        <v>0</v>
      </c>
      <c r="G11" s="114">
        <f>+'Customer Contacts'!C19</f>
        <v>0</v>
      </c>
    </row>
    <row r="12" spans="1:7" ht="12.75">
      <c r="A12" s="28" t="str">
        <f>+'System Delivery'!$F$4</f>
        <v>OAMBL</v>
      </c>
      <c r="B12" s="28">
        <f>+'System Delivery'!$C$5</f>
        <v>2012</v>
      </c>
      <c r="C12" s="28">
        <v>1</v>
      </c>
      <c r="D12" s="18" t="s">
        <v>155</v>
      </c>
      <c r="E12" s="18" t="s">
        <v>19</v>
      </c>
      <c r="F12" s="114">
        <f>+'Customer Contacts'!B20</f>
        <v>0</v>
      </c>
      <c r="G12" s="114">
        <f>+'Customer Contacts'!C20</f>
        <v>0</v>
      </c>
    </row>
    <row r="13" spans="1:7" ht="12.75">
      <c r="A13" s="28" t="str">
        <f>+'System Delivery'!$F$4</f>
        <v>OAMBL</v>
      </c>
      <c r="B13" s="28">
        <f>+'System Delivery'!$C$5</f>
        <v>2012</v>
      </c>
      <c r="C13" s="28">
        <v>1</v>
      </c>
      <c r="D13" s="18" t="s">
        <v>155</v>
      </c>
      <c r="E13" s="18" t="s">
        <v>153</v>
      </c>
      <c r="F13" s="114">
        <f>+'Customer Contacts'!B21</f>
        <v>0</v>
      </c>
      <c r="G13" s="114">
        <f>+'Customer Contacts'!C21</f>
        <v>0</v>
      </c>
    </row>
    <row r="14" spans="1:7" ht="12.75">
      <c r="A14" s="28" t="str">
        <f>+'System Delivery'!$F$4</f>
        <v>OAMBL</v>
      </c>
      <c r="B14" s="28">
        <f>+'System Delivery'!$C$5</f>
        <v>2012</v>
      </c>
      <c r="C14" s="28">
        <v>1</v>
      </c>
      <c r="D14" s="18" t="s">
        <v>155</v>
      </c>
      <c r="E14" s="18" t="s">
        <v>20</v>
      </c>
      <c r="F14" s="114">
        <f>+'Customer Contacts'!B22</f>
        <v>0</v>
      </c>
      <c r="G14" s="114">
        <f>+'Customer Contacts'!C22</f>
        <v>0</v>
      </c>
    </row>
    <row r="15" spans="1:7" ht="12.75">
      <c r="A15" s="28" t="str">
        <f>+'System Delivery'!$F$4</f>
        <v>OAMBL</v>
      </c>
      <c r="B15" s="28">
        <f>+'System Delivery'!$C$5</f>
        <v>2012</v>
      </c>
      <c r="C15" s="28">
        <v>1</v>
      </c>
      <c r="D15" s="18" t="s">
        <v>155</v>
      </c>
      <c r="E15" s="18" t="s">
        <v>44</v>
      </c>
      <c r="F15" s="114">
        <f>+'Customer Contacts'!B23</f>
        <v>0</v>
      </c>
      <c r="G15" s="114">
        <f>+'Customer Contacts'!C23</f>
        <v>0</v>
      </c>
    </row>
    <row r="16" spans="1:7" ht="12.75">
      <c r="A16" s="28" t="str">
        <f>+'System Delivery'!$F$4</f>
        <v>OAMBL</v>
      </c>
      <c r="B16" s="28">
        <f>+'System Delivery'!$C$5</f>
        <v>2012</v>
      </c>
      <c r="C16" s="28">
        <v>1</v>
      </c>
      <c r="D16" s="18" t="s">
        <v>155</v>
      </c>
      <c r="E16" s="18" t="s">
        <v>21</v>
      </c>
      <c r="F16" s="114">
        <f>+'Customer Contacts'!B24</f>
        <v>0</v>
      </c>
      <c r="G16" s="114">
        <f>+'Customer Contacts'!C24</f>
        <v>0</v>
      </c>
    </row>
    <row r="17" spans="1:7" ht="12.75">
      <c r="A17" s="28" t="str">
        <f>+'System Delivery'!$F$4</f>
        <v>OAMBL</v>
      </c>
      <c r="B17" s="28">
        <f>+'System Delivery'!$C$5</f>
        <v>2012</v>
      </c>
      <c r="C17" s="28">
        <v>1</v>
      </c>
      <c r="D17" s="18" t="s">
        <v>155</v>
      </c>
      <c r="E17" s="18" t="s">
        <v>22</v>
      </c>
      <c r="F17" s="114">
        <f>+'Customer Contacts'!B25</f>
        <v>0</v>
      </c>
      <c r="G17" s="114">
        <f>+'Customer Contacts'!C25</f>
        <v>0</v>
      </c>
    </row>
    <row r="18" spans="1:7" ht="12.75">
      <c r="A18" s="28" t="str">
        <f>+'System Delivery'!$F$4</f>
        <v>OAMBL</v>
      </c>
      <c r="B18" s="28">
        <f>+'System Delivery'!$C$5</f>
        <v>2012</v>
      </c>
      <c r="C18" s="28">
        <v>1</v>
      </c>
      <c r="D18" s="18" t="s">
        <v>155</v>
      </c>
      <c r="E18" s="18" t="s">
        <v>154</v>
      </c>
      <c r="F18" s="114">
        <f>+'Customer Contacts'!B26</f>
        <v>0</v>
      </c>
      <c r="G18" s="114">
        <f>+'Customer Contacts'!C26</f>
        <v>0</v>
      </c>
    </row>
    <row r="19" spans="1:7" ht="12.75">
      <c r="A19" s="28" t="str">
        <f>+'System Delivery'!$F$4</f>
        <v>OAMBL</v>
      </c>
      <c r="B19" s="28">
        <f>+'System Delivery'!$C$5</f>
        <v>2012</v>
      </c>
      <c r="C19" s="28">
        <v>1</v>
      </c>
      <c r="D19" s="18" t="s">
        <v>155</v>
      </c>
      <c r="E19" s="18" t="s">
        <v>24</v>
      </c>
      <c r="F19" s="114">
        <f>+'Customer Contacts'!B27</f>
        <v>0</v>
      </c>
      <c r="G19" s="114">
        <f>+'Customer Contacts'!C27</f>
        <v>0</v>
      </c>
    </row>
    <row r="20" spans="1:7" ht="12.75">
      <c r="A20" s="28" t="str">
        <f>+'System Delivery'!$F$4</f>
        <v>OAMBL</v>
      </c>
      <c r="B20" s="28">
        <f>+'System Delivery'!$C$5</f>
        <v>2012</v>
      </c>
      <c r="C20" s="28">
        <v>1</v>
      </c>
      <c r="D20" s="18" t="s">
        <v>43</v>
      </c>
      <c r="E20" s="18" t="s">
        <v>153</v>
      </c>
      <c r="F20" s="114">
        <f>+'Customer Contacts'!F10</f>
        <v>0</v>
      </c>
      <c r="G20" s="114">
        <f>+'Customer Contacts'!G10</f>
        <v>0</v>
      </c>
    </row>
    <row r="21" spans="1:7" ht="12.75">
      <c r="A21" s="28" t="str">
        <f>+'System Delivery'!$F$4</f>
        <v>OAMBL</v>
      </c>
      <c r="B21" s="28">
        <f>+'System Delivery'!$C$5</f>
        <v>2012</v>
      </c>
      <c r="C21" s="28">
        <v>1</v>
      </c>
      <c r="D21" s="18" t="s">
        <v>41</v>
      </c>
      <c r="E21" s="18" t="s">
        <v>45</v>
      </c>
      <c r="F21" s="114">
        <f>+'Customer Contacts'!F11</f>
        <v>0</v>
      </c>
      <c r="G21" s="114">
        <f>+'Customer Contacts'!G11</f>
        <v>0</v>
      </c>
    </row>
    <row r="22" spans="1:7" ht="12.75">
      <c r="A22" s="28" t="str">
        <f>+'System Delivery'!$F$4</f>
        <v>OAMBL</v>
      </c>
      <c r="B22" s="28">
        <f>+'System Delivery'!$C$5</f>
        <v>2012</v>
      </c>
      <c r="C22" s="28">
        <v>1</v>
      </c>
      <c r="D22" s="18" t="s">
        <v>41</v>
      </c>
      <c r="E22" s="18" t="s">
        <v>44</v>
      </c>
      <c r="F22" s="114">
        <f>+'Customer Contacts'!F12</f>
        <v>0</v>
      </c>
      <c r="G22" s="114">
        <f>+'Customer Contacts'!G12</f>
        <v>0</v>
      </c>
    </row>
    <row r="23" spans="1:7" ht="12.75">
      <c r="A23" s="28" t="str">
        <f>+'System Delivery'!$F$4</f>
        <v>OAMBL</v>
      </c>
      <c r="B23" s="28">
        <f>+'System Delivery'!$C$5</f>
        <v>2012</v>
      </c>
      <c r="C23" s="28">
        <v>1</v>
      </c>
      <c r="D23" s="18" t="s">
        <v>41</v>
      </c>
      <c r="E23" s="18" t="s">
        <v>42</v>
      </c>
      <c r="F23" s="114">
        <f>+'Customer Contacts'!F13</f>
        <v>0</v>
      </c>
      <c r="G23" s="114">
        <f>+'Customer Contacts'!G13</f>
        <v>0</v>
      </c>
    </row>
    <row r="24" spans="1:7" ht="12.75">
      <c r="A24" s="28" t="str">
        <f>+'System Delivery'!$F$4</f>
        <v>OAMBL</v>
      </c>
      <c r="B24" s="28">
        <f>+'System Delivery'!$C$5</f>
        <v>2012</v>
      </c>
      <c r="C24" s="28">
        <v>1</v>
      </c>
      <c r="D24" s="18" t="s">
        <v>41</v>
      </c>
      <c r="E24" s="18" t="s">
        <v>43</v>
      </c>
      <c r="F24" s="114">
        <f>+'Customer Contacts'!F14</f>
        <v>0</v>
      </c>
      <c r="G24" s="114">
        <f>+'Customer Contacts'!G14</f>
        <v>0</v>
      </c>
    </row>
    <row r="25" spans="1:7" ht="12.75">
      <c r="A25" s="28" t="str">
        <f>+'System Delivery'!$F$4</f>
        <v>OAMBL</v>
      </c>
      <c r="B25" s="28">
        <f>+'System Delivery'!$C$5</f>
        <v>2012</v>
      </c>
      <c r="C25" s="28">
        <v>2</v>
      </c>
      <c r="D25" s="18" t="s">
        <v>155</v>
      </c>
      <c r="E25" s="18" t="s">
        <v>9</v>
      </c>
      <c r="F25" s="114">
        <f>+'Customer Contacts'!B34</f>
        <v>0</v>
      </c>
      <c r="G25" s="114">
        <f>+'Customer Contacts'!C34</f>
        <v>0</v>
      </c>
    </row>
    <row r="26" spans="1:7" ht="12.75">
      <c r="A26" s="28" t="str">
        <f>+'System Delivery'!$F$4</f>
        <v>OAMBL</v>
      </c>
      <c r="B26" s="28">
        <f>+'System Delivery'!$C$5</f>
        <v>2012</v>
      </c>
      <c r="C26" s="28">
        <v>2</v>
      </c>
      <c r="D26" s="18" t="s">
        <v>155</v>
      </c>
      <c r="E26" s="18" t="s">
        <v>10</v>
      </c>
      <c r="F26" s="114">
        <f>+'Customer Contacts'!B35</f>
        <v>0</v>
      </c>
      <c r="G26" s="114">
        <f>+'Customer Contacts'!C35</f>
        <v>0</v>
      </c>
    </row>
    <row r="27" spans="1:7" ht="12.75">
      <c r="A27" s="28" t="str">
        <f>+'System Delivery'!$F$4</f>
        <v>OAMBL</v>
      </c>
      <c r="B27" s="28">
        <f>+'System Delivery'!$C$5</f>
        <v>2012</v>
      </c>
      <c r="C27" s="28">
        <v>2</v>
      </c>
      <c r="D27" s="18" t="s">
        <v>155</v>
      </c>
      <c r="E27" s="18" t="s">
        <v>11</v>
      </c>
      <c r="F27" s="114">
        <f>+'Customer Contacts'!B36</f>
        <v>0</v>
      </c>
      <c r="G27" s="114">
        <f>+'Customer Contacts'!C36</f>
        <v>0</v>
      </c>
    </row>
    <row r="28" spans="1:7" ht="12.75">
      <c r="A28" s="28" t="str">
        <f>+'System Delivery'!$F$4</f>
        <v>OAMBL</v>
      </c>
      <c r="B28" s="28">
        <f>+'System Delivery'!$C$5</f>
        <v>2012</v>
      </c>
      <c r="C28" s="28">
        <v>2</v>
      </c>
      <c r="D28" s="18" t="s">
        <v>155</v>
      </c>
      <c r="E28" s="18" t="s">
        <v>12</v>
      </c>
      <c r="F28" s="114">
        <f>+'Customer Contacts'!B37</f>
        <v>0</v>
      </c>
      <c r="G28" s="114">
        <f>+'Customer Contacts'!C37</f>
        <v>0</v>
      </c>
    </row>
    <row r="29" spans="1:7" ht="12.75">
      <c r="A29" s="28" t="str">
        <f>+'System Delivery'!$F$4</f>
        <v>OAMBL</v>
      </c>
      <c r="B29" s="28">
        <f>+'System Delivery'!$C$5</f>
        <v>2012</v>
      </c>
      <c r="C29" s="28">
        <v>2</v>
      </c>
      <c r="D29" s="18" t="s">
        <v>155</v>
      </c>
      <c r="E29" s="18" t="s">
        <v>13</v>
      </c>
      <c r="F29" s="114">
        <f>+'Customer Contacts'!B38</f>
        <v>0</v>
      </c>
      <c r="G29" s="114">
        <f>+'Customer Contacts'!C38</f>
        <v>0</v>
      </c>
    </row>
    <row r="30" spans="1:7" ht="12.75">
      <c r="A30" s="28" t="str">
        <f>+'System Delivery'!$F$4</f>
        <v>OAMBL</v>
      </c>
      <c r="B30" s="28">
        <f>+'System Delivery'!$C$5</f>
        <v>2012</v>
      </c>
      <c r="C30" s="28">
        <v>2</v>
      </c>
      <c r="D30" s="18" t="s">
        <v>155</v>
      </c>
      <c r="E30" s="18" t="s">
        <v>14</v>
      </c>
      <c r="F30" s="114">
        <f>+'Customer Contacts'!B39</f>
        <v>0</v>
      </c>
      <c r="G30" s="114">
        <f>+'Customer Contacts'!C39</f>
        <v>0</v>
      </c>
    </row>
    <row r="31" spans="1:7" ht="12.75">
      <c r="A31" s="28" t="str">
        <f>+'System Delivery'!$F$4</f>
        <v>OAMBL</v>
      </c>
      <c r="B31" s="28">
        <f>+'System Delivery'!$C$5</f>
        <v>2012</v>
      </c>
      <c r="C31" s="28">
        <v>2</v>
      </c>
      <c r="D31" s="18" t="s">
        <v>155</v>
      </c>
      <c r="E31" s="18" t="s">
        <v>15</v>
      </c>
      <c r="F31" s="114">
        <f>+'Customer Contacts'!B40</f>
        <v>0</v>
      </c>
      <c r="G31" s="114">
        <f>+'Customer Contacts'!C40</f>
        <v>0</v>
      </c>
    </row>
    <row r="32" spans="1:7" ht="12.75">
      <c r="A32" s="28" t="str">
        <f>+'System Delivery'!$F$4</f>
        <v>OAMBL</v>
      </c>
      <c r="B32" s="28">
        <f>+'System Delivery'!$C$5</f>
        <v>2012</v>
      </c>
      <c r="C32" s="28">
        <v>2</v>
      </c>
      <c r="D32" s="18" t="s">
        <v>155</v>
      </c>
      <c r="E32" s="18" t="s">
        <v>16</v>
      </c>
      <c r="F32" s="114">
        <f>+'Customer Contacts'!B41</f>
        <v>0</v>
      </c>
      <c r="G32" s="114">
        <f>+'Customer Contacts'!C41</f>
        <v>0</v>
      </c>
    </row>
    <row r="33" spans="1:7" ht="12.75">
      <c r="A33" s="28" t="str">
        <f>+'System Delivery'!$F$4</f>
        <v>OAMBL</v>
      </c>
      <c r="B33" s="28">
        <f>+'System Delivery'!$C$5</f>
        <v>2012</v>
      </c>
      <c r="C33" s="28">
        <v>2</v>
      </c>
      <c r="D33" s="18" t="s">
        <v>155</v>
      </c>
      <c r="E33" s="18" t="s">
        <v>17</v>
      </c>
      <c r="F33" s="114">
        <f>+'Customer Contacts'!B42</f>
        <v>0</v>
      </c>
      <c r="G33" s="114">
        <f>+'Customer Contacts'!C42</f>
        <v>0</v>
      </c>
    </row>
    <row r="34" spans="1:7" ht="12.75">
      <c r="A34" s="28" t="str">
        <f>+'System Delivery'!$F$4</f>
        <v>OAMBL</v>
      </c>
      <c r="B34" s="28">
        <f>+'System Delivery'!$C$5</f>
        <v>2012</v>
      </c>
      <c r="C34" s="28">
        <v>2</v>
      </c>
      <c r="D34" s="18" t="s">
        <v>155</v>
      </c>
      <c r="E34" s="18" t="s">
        <v>18</v>
      </c>
      <c r="F34" s="114">
        <f>+'Customer Contacts'!B43</f>
        <v>0</v>
      </c>
      <c r="G34" s="114">
        <f>+'Customer Contacts'!C43</f>
        <v>0</v>
      </c>
    </row>
    <row r="35" spans="1:7" ht="12.75">
      <c r="A35" s="28" t="str">
        <f>+'System Delivery'!$F$4</f>
        <v>OAMBL</v>
      </c>
      <c r="B35" s="28">
        <f>+'System Delivery'!$C$5</f>
        <v>2012</v>
      </c>
      <c r="C35" s="28">
        <v>2</v>
      </c>
      <c r="D35" s="18" t="s">
        <v>155</v>
      </c>
      <c r="E35" s="18" t="s">
        <v>19</v>
      </c>
      <c r="F35" s="114">
        <f>+'Customer Contacts'!B44</f>
        <v>0</v>
      </c>
      <c r="G35" s="114">
        <f>+'Customer Contacts'!C44</f>
        <v>0</v>
      </c>
    </row>
    <row r="36" spans="1:7" ht="12.75">
      <c r="A36" s="28" t="str">
        <f>+'System Delivery'!$F$4</f>
        <v>OAMBL</v>
      </c>
      <c r="B36" s="28">
        <f>+'System Delivery'!$C$5</f>
        <v>2012</v>
      </c>
      <c r="C36" s="28">
        <v>2</v>
      </c>
      <c r="D36" s="18" t="s">
        <v>155</v>
      </c>
      <c r="E36" s="18" t="s">
        <v>153</v>
      </c>
      <c r="F36" s="114">
        <f>+'Customer Contacts'!B45</f>
        <v>0</v>
      </c>
      <c r="G36" s="114">
        <f>+'Customer Contacts'!C45</f>
        <v>0</v>
      </c>
    </row>
    <row r="37" spans="1:7" ht="12.75">
      <c r="A37" s="28" t="str">
        <f>+'System Delivery'!$F$4</f>
        <v>OAMBL</v>
      </c>
      <c r="B37" s="28">
        <f>+'System Delivery'!$C$5</f>
        <v>2012</v>
      </c>
      <c r="C37" s="28">
        <v>2</v>
      </c>
      <c r="D37" s="18" t="s">
        <v>155</v>
      </c>
      <c r="E37" s="18" t="s">
        <v>20</v>
      </c>
      <c r="F37" s="114">
        <f>+'Customer Contacts'!B46</f>
        <v>0</v>
      </c>
      <c r="G37" s="114">
        <f>+'Customer Contacts'!C46</f>
        <v>0</v>
      </c>
    </row>
    <row r="38" spans="1:7" ht="12.75">
      <c r="A38" s="28" t="str">
        <f>+'System Delivery'!$F$4</f>
        <v>OAMBL</v>
      </c>
      <c r="B38" s="28">
        <f>+'System Delivery'!$C$5</f>
        <v>2012</v>
      </c>
      <c r="C38" s="28">
        <v>2</v>
      </c>
      <c r="D38" s="18" t="s">
        <v>155</v>
      </c>
      <c r="E38" s="18" t="s">
        <v>44</v>
      </c>
      <c r="F38" s="114">
        <f>+'Customer Contacts'!B47</f>
        <v>0</v>
      </c>
      <c r="G38" s="114">
        <f>+'Customer Contacts'!C47</f>
        <v>0</v>
      </c>
    </row>
    <row r="39" spans="1:7" ht="12.75">
      <c r="A39" s="28" t="str">
        <f>+'System Delivery'!$F$4</f>
        <v>OAMBL</v>
      </c>
      <c r="B39" s="28">
        <f>+'System Delivery'!$C$5</f>
        <v>2012</v>
      </c>
      <c r="C39" s="28">
        <v>2</v>
      </c>
      <c r="D39" s="18" t="s">
        <v>155</v>
      </c>
      <c r="E39" s="18" t="s">
        <v>21</v>
      </c>
      <c r="F39" s="114">
        <f>+'Customer Contacts'!B48</f>
        <v>0</v>
      </c>
      <c r="G39" s="114">
        <f>+'Customer Contacts'!C48</f>
        <v>0</v>
      </c>
    </row>
    <row r="40" spans="1:7" ht="12.75">
      <c r="A40" s="28" t="str">
        <f>+'System Delivery'!$F$4</f>
        <v>OAMBL</v>
      </c>
      <c r="B40" s="28">
        <f>+'System Delivery'!$C$5</f>
        <v>2012</v>
      </c>
      <c r="C40" s="28">
        <v>2</v>
      </c>
      <c r="D40" s="18" t="s">
        <v>155</v>
      </c>
      <c r="E40" s="18" t="s">
        <v>22</v>
      </c>
      <c r="F40" s="114">
        <f>+'Customer Contacts'!B49</f>
        <v>0</v>
      </c>
      <c r="G40" s="114">
        <f>+'Customer Contacts'!C49</f>
        <v>0</v>
      </c>
    </row>
    <row r="41" spans="1:7" ht="12.75">
      <c r="A41" s="28" t="str">
        <f>+'System Delivery'!$F$4</f>
        <v>OAMBL</v>
      </c>
      <c r="B41" s="28">
        <f>+'System Delivery'!$C$5</f>
        <v>2012</v>
      </c>
      <c r="C41" s="28">
        <v>2</v>
      </c>
      <c r="D41" s="18" t="s">
        <v>155</v>
      </c>
      <c r="E41" s="18" t="s">
        <v>154</v>
      </c>
      <c r="F41" s="114">
        <f>+'Customer Contacts'!B50</f>
        <v>0</v>
      </c>
      <c r="G41" s="114">
        <f>+'Customer Contacts'!C50</f>
        <v>0</v>
      </c>
    </row>
    <row r="42" spans="1:7" ht="12.75">
      <c r="A42" s="28" t="str">
        <f>+'System Delivery'!$F$4</f>
        <v>OAMBL</v>
      </c>
      <c r="B42" s="28">
        <f>+'System Delivery'!$C$5</f>
        <v>2012</v>
      </c>
      <c r="C42" s="28">
        <v>2</v>
      </c>
      <c r="D42" s="18" t="s">
        <v>155</v>
      </c>
      <c r="E42" s="18" t="s">
        <v>24</v>
      </c>
      <c r="F42" s="114">
        <f>+'Customer Contacts'!B51</f>
        <v>0</v>
      </c>
      <c r="G42" s="114">
        <f>+'Customer Contacts'!C51</f>
        <v>0</v>
      </c>
    </row>
    <row r="43" spans="1:7" ht="12.75">
      <c r="A43" s="28" t="str">
        <f>+'System Delivery'!$F$4</f>
        <v>OAMBL</v>
      </c>
      <c r="B43" s="28">
        <f>+'System Delivery'!$C$5</f>
        <v>2012</v>
      </c>
      <c r="C43" s="28">
        <v>2</v>
      </c>
      <c r="D43" s="18" t="s">
        <v>43</v>
      </c>
      <c r="E43" s="18" t="s">
        <v>153</v>
      </c>
      <c r="F43" s="114">
        <f>+'Customer Contacts'!F34</f>
        <v>0</v>
      </c>
      <c r="G43" s="114">
        <f>+'Customer Contacts'!G34</f>
        <v>0</v>
      </c>
    </row>
    <row r="44" spans="1:7" ht="12.75">
      <c r="A44" s="28" t="str">
        <f>+'System Delivery'!$F$4</f>
        <v>OAMBL</v>
      </c>
      <c r="B44" s="28">
        <f>+'System Delivery'!$C$5</f>
        <v>2012</v>
      </c>
      <c r="C44" s="28">
        <v>2</v>
      </c>
      <c r="D44" s="18" t="s">
        <v>41</v>
      </c>
      <c r="E44" s="18" t="s">
        <v>45</v>
      </c>
      <c r="F44" s="114">
        <f>+'Customer Contacts'!F35</f>
        <v>0</v>
      </c>
      <c r="G44" s="114">
        <f>+'Customer Contacts'!G35</f>
        <v>0</v>
      </c>
    </row>
    <row r="45" spans="1:7" ht="12.75">
      <c r="A45" s="28" t="str">
        <f>+'System Delivery'!$F$4</f>
        <v>OAMBL</v>
      </c>
      <c r="B45" s="28">
        <f>+'System Delivery'!$C$5</f>
        <v>2012</v>
      </c>
      <c r="C45" s="28">
        <v>2</v>
      </c>
      <c r="D45" s="18" t="s">
        <v>41</v>
      </c>
      <c r="E45" s="18" t="s">
        <v>44</v>
      </c>
      <c r="F45" s="114">
        <f>+'Customer Contacts'!F36</f>
        <v>0</v>
      </c>
      <c r="G45" s="114">
        <f>+'Customer Contacts'!G36</f>
        <v>0</v>
      </c>
    </row>
    <row r="46" spans="1:7" ht="12.75">
      <c r="A46" s="28" t="str">
        <f>+'System Delivery'!$F$4</f>
        <v>OAMBL</v>
      </c>
      <c r="B46" s="28">
        <f>+'System Delivery'!$C$5</f>
        <v>2012</v>
      </c>
      <c r="C46" s="28">
        <v>2</v>
      </c>
      <c r="D46" s="18" t="s">
        <v>41</v>
      </c>
      <c r="E46" s="18" t="s">
        <v>42</v>
      </c>
      <c r="F46" s="114">
        <f>+'Customer Contacts'!F37</f>
        <v>0</v>
      </c>
      <c r="G46" s="114">
        <f>+'Customer Contacts'!G37</f>
        <v>0</v>
      </c>
    </row>
    <row r="47" spans="1:7" ht="12.75">
      <c r="A47" s="28" t="str">
        <f>+'System Delivery'!$F$4</f>
        <v>OAMBL</v>
      </c>
      <c r="B47" s="28">
        <f>+'System Delivery'!$C$5</f>
        <v>2012</v>
      </c>
      <c r="C47" s="28">
        <v>2</v>
      </c>
      <c r="D47" s="18" t="s">
        <v>41</v>
      </c>
      <c r="E47" s="18" t="s">
        <v>43</v>
      </c>
      <c r="F47" s="114">
        <f>+'Customer Contacts'!F38</f>
        <v>0</v>
      </c>
      <c r="G47" s="114">
        <f>+'Customer Contacts'!G38</f>
        <v>0</v>
      </c>
    </row>
    <row r="48" spans="1:7" ht="12.75">
      <c r="A48" s="28" t="str">
        <f>+'System Delivery'!$F$4</f>
        <v>OAMBL</v>
      </c>
      <c r="B48" s="28">
        <f>+'System Delivery'!$C$5</f>
        <v>2012</v>
      </c>
      <c r="C48" s="28">
        <v>3</v>
      </c>
      <c r="D48" s="18" t="s">
        <v>155</v>
      </c>
      <c r="E48" s="18" t="s">
        <v>9</v>
      </c>
      <c r="F48" s="114">
        <f>+'Customer Contacts'!B58</f>
        <v>0</v>
      </c>
      <c r="G48" s="114">
        <f>+'Customer Contacts'!C58</f>
        <v>0</v>
      </c>
    </row>
    <row r="49" spans="1:7" ht="12.75">
      <c r="A49" s="28" t="str">
        <f>+'System Delivery'!$F$4</f>
        <v>OAMBL</v>
      </c>
      <c r="B49" s="28">
        <f>+'System Delivery'!$C$5</f>
        <v>2012</v>
      </c>
      <c r="C49" s="28">
        <v>3</v>
      </c>
      <c r="D49" s="18" t="s">
        <v>155</v>
      </c>
      <c r="E49" s="18" t="s">
        <v>10</v>
      </c>
      <c r="F49" s="114">
        <f>+'Customer Contacts'!B59</f>
        <v>0</v>
      </c>
      <c r="G49" s="114">
        <f>+'Customer Contacts'!C59</f>
        <v>0</v>
      </c>
    </row>
    <row r="50" spans="1:7" ht="12.75">
      <c r="A50" s="28" t="str">
        <f>+'System Delivery'!$F$4</f>
        <v>OAMBL</v>
      </c>
      <c r="B50" s="28">
        <f>+'System Delivery'!$C$5</f>
        <v>2012</v>
      </c>
      <c r="C50" s="28">
        <v>3</v>
      </c>
      <c r="D50" s="18" t="s">
        <v>155</v>
      </c>
      <c r="E50" s="18" t="s">
        <v>11</v>
      </c>
      <c r="F50" s="114">
        <f>+'Customer Contacts'!B60</f>
        <v>0</v>
      </c>
      <c r="G50" s="114">
        <f>+'Customer Contacts'!C60</f>
        <v>0</v>
      </c>
    </row>
    <row r="51" spans="1:7" ht="12.75">
      <c r="A51" s="28" t="str">
        <f>+'System Delivery'!$F$4</f>
        <v>OAMBL</v>
      </c>
      <c r="B51" s="28">
        <f>+'System Delivery'!$C$5</f>
        <v>2012</v>
      </c>
      <c r="C51" s="28">
        <v>3</v>
      </c>
      <c r="D51" s="18" t="s">
        <v>155</v>
      </c>
      <c r="E51" s="18" t="s">
        <v>12</v>
      </c>
      <c r="F51" s="114">
        <f>+'Customer Contacts'!B61</f>
        <v>0</v>
      </c>
      <c r="G51" s="114">
        <f>+'Customer Contacts'!C61</f>
        <v>0</v>
      </c>
    </row>
    <row r="52" spans="1:7" ht="12.75">
      <c r="A52" s="28" t="str">
        <f>+'System Delivery'!$F$4</f>
        <v>OAMBL</v>
      </c>
      <c r="B52" s="28">
        <f>+'System Delivery'!$C$5</f>
        <v>2012</v>
      </c>
      <c r="C52" s="28">
        <v>3</v>
      </c>
      <c r="D52" s="18" t="s">
        <v>155</v>
      </c>
      <c r="E52" s="18" t="s">
        <v>13</v>
      </c>
      <c r="F52" s="114">
        <f>+'Customer Contacts'!B62</f>
        <v>0</v>
      </c>
      <c r="G52" s="114">
        <f>+'Customer Contacts'!C62</f>
        <v>0</v>
      </c>
    </row>
    <row r="53" spans="1:7" ht="12.75">
      <c r="A53" s="28" t="str">
        <f>+'System Delivery'!$F$4</f>
        <v>OAMBL</v>
      </c>
      <c r="B53" s="28">
        <f>+'System Delivery'!$C$5</f>
        <v>2012</v>
      </c>
      <c r="C53" s="28">
        <v>3</v>
      </c>
      <c r="D53" s="18" t="s">
        <v>155</v>
      </c>
      <c r="E53" s="18" t="s">
        <v>14</v>
      </c>
      <c r="F53" s="114">
        <f>+'Customer Contacts'!B63</f>
        <v>0</v>
      </c>
      <c r="G53" s="114">
        <f>+'Customer Contacts'!C63</f>
        <v>0</v>
      </c>
    </row>
    <row r="54" spans="1:7" ht="12.75">
      <c r="A54" s="28" t="str">
        <f>+'System Delivery'!$F$4</f>
        <v>OAMBL</v>
      </c>
      <c r="B54" s="28">
        <f>+'System Delivery'!$C$5</f>
        <v>2012</v>
      </c>
      <c r="C54" s="28">
        <v>3</v>
      </c>
      <c r="D54" s="18" t="s">
        <v>155</v>
      </c>
      <c r="E54" s="18" t="s">
        <v>15</v>
      </c>
      <c r="F54" s="114">
        <f>+'Customer Contacts'!B64</f>
        <v>0</v>
      </c>
      <c r="G54" s="114">
        <f>+'Customer Contacts'!C64</f>
        <v>0</v>
      </c>
    </row>
    <row r="55" spans="1:7" ht="12.75">
      <c r="A55" s="28" t="str">
        <f>+'System Delivery'!$F$4</f>
        <v>OAMBL</v>
      </c>
      <c r="B55" s="28">
        <f>+'System Delivery'!$C$5</f>
        <v>2012</v>
      </c>
      <c r="C55" s="28">
        <v>3</v>
      </c>
      <c r="D55" s="18" t="s">
        <v>155</v>
      </c>
      <c r="E55" s="18" t="s">
        <v>16</v>
      </c>
      <c r="F55" s="114">
        <f>+'Customer Contacts'!B65</f>
        <v>0</v>
      </c>
      <c r="G55" s="114">
        <f>+'Customer Contacts'!C65</f>
        <v>0</v>
      </c>
    </row>
    <row r="56" spans="1:7" ht="12.75">
      <c r="A56" s="28" t="str">
        <f>+'System Delivery'!$F$4</f>
        <v>OAMBL</v>
      </c>
      <c r="B56" s="28">
        <f>+'System Delivery'!$C$5</f>
        <v>2012</v>
      </c>
      <c r="C56" s="28">
        <v>3</v>
      </c>
      <c r="D56" s="18" t="s">
        <v>155</v>
      </c>
      <c r="E56" s="18" t="s">
        <v>17</v>
      </c>
      <c r="F56" s="114">
        <f>+'Customer Contacts'!B66</f>
        <v>0</v>
      </c>
      <c r="G56" s="114">
        <f>+'Customer Contacts'!C66</f>
        <v>0</v>
      </c>
    </row>
    <row r="57" spans="1:7" ht="12.75">
      <c r="A57" s="28" t="str">
        <f>+'System Delivery'!$F$4</f>
        <v>OAMBL</v>
      </c>
      <c r="B57" s="28">
        <f>+'System Delivery'!$C$5</f>
        <v>2012</v>
      </c>
      <c r="C57" s="28">
        <v>3</v>
      </c>
      <c r="D57" s="18" t="s">
        <v>155</v>
      </c>
      <c r="E57" s="18" t="s">
        <v>18</v>
      </c>
      <c r="F57" s="114">
        <f>+'Customer Contacts'!B67</f>
        <v>0</v>
      </c>
      <c r="G57" s="114">
        <f>+'Customer Contacts'!C67</f>
        <v>0</v>
      </c>
    </row>
    <row r="58" spans="1:7" ht="12.75">
      <c r="A58" s="28" t="str">
        <f>+'System Delivery'!$F$4</f>
        <v>OAMBL</v>
      </c>
      <c r="B58" s="28">
        <f>+'System Delivery'!$C$5</f>
        <v>2012</v>
      </c>
      <c r="C58" s="28">
        <v>3</v>
      </c>
      <c r="D58" s="18" t="s">
        <v>155</v>
      </c>
      <c r="E58" s="18" t="s">
        <v>19</v>
      </c>
      <c r="F58" s="114">
        <f>+'Customer Contacts'!B68</f>
        <v>0</v>
      </c>
      <c r="G58" s="114">
        <f>+'Customer Contacts'!C68</f>
        <v>0</v>
      </c>
    </row>
    <row r="59" spans="1:7" ht="12.75">
      <c r="A59" s="28" t="str">
        <f>+'System Delivery'!$F$4</f>
        <v>OAMBL</v>
      </c>
      <c r="B59" s="28">
        <f>+'System Delivery'!$C$5</f>
        <v>2012</v>
      </c>
      <c r="C59" s="28">
        <v>3</v>
      </c>
      <c r="D59" s="18" t="s">
        <v>155</v>
      </c>
      <c r="E59" s="18" t="s">
        <v>153</v>
      </c>
      <c r="F59" s="114">
        <f>+'Customer Contacts'!B69</f>
        <v>0</v>
      </c>
      <c r="G59" s="114">
        <f>+'Customer Contacts'!C69</f>
        <v>0</v>
      </c>
    </row>
    <row r="60" spans="1:7" ht="12.75">
      <c r="A60" s="28" t="str">
        <f>+'System Delivery'!$F$4</f>
        <v>OAMBL</v>
      </c>
      <c r="B60" s="28">
        <f>+'System Delivery'!$C$5</f>
        <v>2012</v>
      </c>
      <c r="C60" s="28">
        <v>3</v>
      </c>
      <c r="D60" s="18" t="s">
        <v>155</v>
      </c>
      <c r="E60" s="18" t="s">
        <v>20</v>
      </c>
      <c r="F60" s="114">
        <f>+'Customer Contacts'!B70</f>
        <v>0</v>
      </c>
      <c r="G60" s="114">
        <f>+'Customer Contacts'!C70</f>
        <v>0</v>
      </c>
    </row>
    <row r="61" spans="1:7" ht="12.75">
      <c r="A61" s="28" t="str">
        <f>+'System Delivery'!$F$4</f>
        <v>OAMBL</v>
      </c>
      <c r="B61" s="28">
        <f>+'System Delivery'!$C$5</f>
        <v>2012</v>
      </c>
      <c r="C61" s="28">
        <v>3</v>
      </c>
      <c r="D61" s="18" t="s">
        <v>155</v>
      </c>
      <c r="E61" s="18" t="s">
        <v>44</v>
      </c>
      <c r="F61" s="114">
        <f>+'Customer Contacts'!B71</f>
        <v>0</v>
      </c>
      <c r="G61" s="114">
        <f>+'Customer Contacts'!C71</f>
        <v>0</v>
      </c>
    </row>
    <row r="62" spans="1:7" ht="12.75">
      <c r="A62" s="28" t="str">
        <f>+'System Delivery'!$F$4</f>
        <v>OAMBL</v>
      </c>
      <c r="B62" s="28">
        <f>+'System Delivery'!$C$5</f>
        <v>2012</v>
      </c>
      <c r="C62" s="28">
        <v>3</v>
      </c>
      <c r="D62" s="18" t="s">
        <v>155</v>
      </c>
      <c r="E62" s="18" t="s">
        <v>21</v>
      </c>
      <c r="F62" s="114">
        <f>+'Customer Contacts'!B72</f>
        <v>0</v>
      </c>
      <c r="G62" s="114">
        <f>+'Customer Contacts'!C72</f>
        <v>0</v>
      </c>
    </row>
    <row r="63" spans="1:7" ht="12.75">
      <c r="A63" s="28" t="str">
        <f>+'System Delivery'!$F$4</f>
        <v>OAMBL</v>
      </c>
      <c r="B63" s="28">
        <f>+'System Delivery'!$C$5</f>
        <v>2012</v>
      </c>
      <c r="C63" s="28">
        <v>3</v>
      </c>
      <c r="D63" s="18" t="s">
        <v>155</v>
      </c>
      <c r="E63" s="18" t="s">
        <v>22</v>
      </c>
      <c r="F63" s="114">
        <f>+'Customer Contacts'!B73</f>
        <v>0</v>
      </c>
      <c r="G63" s="114">
        <f>+'Customer Contacts'!C73</f>
        <v>0</v>
      </c>
    </row>
    <row r="64" spans="1:7" ht="12.75">
      <c r="A64" s="28" t="str">
        <f>+'System Delivery'!$F$4</f>
        <v>OAMBL</v>
      </c>
      <c r="B64" s="28">
        <f>+'System Delivery'!$C$5</f>
        <v>2012</v>
      </c>
      <c r="C64" s="28">
        <v>3</v>
      </c>
      <c r="D64" s="18" t="s">
        <v>155</v>
      </c>
      <c r="E64" s="18" t="s">
        <v>154</v>
      </c>
      <c r="F64" s="114">
        <f>+'Customer Contacts'!B74</f>
        <v>0</v>
      </c>
      <c r="G64" s="114">
        <f>+'Customer Contacts'!C74</f>
        <v>0</v>
      </c>
    </row>
    <row r="65" spans="1:7" ht="12.75">
      <c r="A65" s="28" t="str">
        <f>+'System Delivery'!$F$4</f>
        <v>OAMBL</v>
      </c>
      <c r="B65" s="28">
        <f>+'System Delivery'!$C$5</f>
        <v>2012</v>
      </c>
      <c r="C65" s="28">
        <v>3</v>
      </c>
      <c r="D65" s="18" t="s">
        <v>155</v>
      </c>
      <c r="E65" s="18" t="s">
        <v>24</v>
      </c>
      <c r="F65" s="114">
        <f>+'Customer Contacts'!B75</f>
        <v>0</v>
      </c>
      <c r="G65" s="114">
        <f>+'Customer Contacts'!C75</f>
        <v>0</v>
      </c>
    </row>
    <row r="66" spans="1:7" ht="12.75">
      <c r="A66" s="28" t="str">
        <f>+'System Delivery'!$F$4</f>
        <v>OAMBL</v>
      </c>
      <c r="B66" s="28">
        <f>+'System Delivery'!$C$5</f>
        <v>2012</v>
      </c>
      <c r="C66" s="28">
        <v>3</v>
      </c>
      <c r="D66" s="18" t="s">
        <v>43</v>
      </c>
      <c r="E66" s="18" t="s">
        <v>153</v>
      </c>
      <c r="F66" s="114">
        <f>+'Customer Contacts'!F58</f>
        <v>0</v>
      </c>
      <c r="G66" s="114">
        <f>+'Customer Contacts'!G58</f>
        <v>0</v>
      </c>
    </row>
    <row r="67" spans="1:7" ht="12.75">
      <c r="A67" s="28" t="str">
        <f>+'System Delivery'!$F$4</f>
        <v>OAMBL</v>
      </c>
      <c r="B67" s="28">
        <f>+'System Delivery'!$C$5</f>
        <v>2012</v>
      </c>
      <c r="C67" s="28">
        <v>3</v>
      </c>
      <c r="D67" s="18" t="s">
        <v>41</v>
      </c>
      <c r="E67" s="18" t="s">
        <v>45</v>
      </c>
      <c r="F67" s="114">
        <f>+'Customer Contacts'!F59</f>
        <v>0</v>
      </c>
      <c r="G67" s="114">
        <f>+'Customer Contacts'!G59</f>
        <v>0</v>
      </c>
    </row>
    <row r="68" spans="1:7" ht="12.75">
      <c r="A68" s="28" t="str">
        <f>+'System Delivery'!$F$4</f>
        <v>OAMBL</v>
      </c>
      <c r="B68" s="28">
        <f>+'System Delivery'!$C$5</f>
        <v>2012</v>
      </c>
      <c r="C68" s="28">
        <v>3</v>
      </c>
      <c r="D68" s="18" t="s">
        <v>41</v>
      </c>
      <c r="E68" s="18" t="s">
        <v>44</v>
      </c>
      <c r="F68" s="114">
        <f>+'Customer Contacts'!F60</f>
        <v>0</v>
      </c>
      <c r="G68" s="114">
        <f>+'Customer Contacts'!G60</f>
        <v>0</v>
      </c>
    </row>
    <row r="69" spans="1:7" ht="12.75">
      <c r="A69" s="28" t="str">
        <f>+'System Delivery'!$F$4</f>
        <v>OAMBL</v>
      </c>
      <c r="B69" s="28">
        <f>+'System Delivery'!$C$5</f>
        <v>2012</v>
      </c>
      <c r="C69" s="28">
        <v>3</v>
      </c>
      <c r="D69" s="18" t="s">
        <v>41</v>
      </c>
      <c r="E69" s="18" t="s">
        <v>42</v>
      </c>
      <c r="F69" s="114">
        <f>+'Customer Contacts'!F61</f>
        <v>0</v>
      </c>
      <c r="G69" s="114">
        <f>+'Customer Contacts'!G61</f>
        <v>0</v>
      </c>
    </row>
    <row r="70" spans="1:7" ht="12.75">
      <c r="A70" s="28" t="str">
        <f>+'System Delivery'!$F$4</f>
        <v>OAMBL</v>
      </c>
      <c r="B70" s="28">
        <f>+'System Delivery'!$C$5</f>
        <v>2012</v>
      </c>
      <c r="C70" s="28">
        <v>3</v>
      </c>
      <c r="D70" s="18" t="s">
        <v>41</v>
      </c>
      <c r="E70" s="18" t="s">
        <v>43</v>
      </c>
      <c r="F70" s="114">
        <f>+'Customer Contacts'!F62</f>
        <v>0</v>
      </c>
      <c r="G70" s="114">
        <f>+'Customer Contacts'!G62</f>
        <v>0</v>
      </c>
    </row>
    <row r="71" spans="1:7" ht="12.75">
      <c r="A71" s="28" t="str">
        <f>+'System Delivery'!$F$4</f>
        <v>OAMBL</v>
      </c>
      <c r="B71" s="28">
        <f>+'System Delivery'!$C$5</f>
        <v>2012</v>
      </c>
      <c r="C71" s="28">
        <v>4</v>
      </c>
      <c r="D71" s="18" t="s">
        <v>155</v>
      </c>
      <c r="E71" s="18" t="s">
        <v>9</v>
      </c>
      <c r="F71" s="114">
        <f>+'Customer Contacts'!B82</f>
        <v>0</v>
      </c>
      <c r="G71" s="114">
        <f>+'Customer Contacts'!C82</f>
        <v>0</v>
      </c>
    </row>
    <row r="72" spans="1:7" ht="12.75">
      <c r="A72" s="28" t="str">
        <f>+'System Delivery'!$F$4</f>
        <v>OAMBL</v>
      </c>
      <c r="B72" s="28">
        <f>+'System Delivery'!$C$5</f>
        <v>2012</v>
      </c>
      <c r="C72" s="28">
        <v>4</v>
      </c>
      <c r="D72" s="18" t="s">
        <v>155</v>
      </c>
      <c r="E72" s="18" t="s">
        <v>10</v>
      </c>
      <c r="F72" s="114">
        <f>+'Customer Contacts'!B83</f>
        <v>0</v>
      </c>
      <c r="G72" s="114">
        <f>+'Customer Contacts'!C83</f>
        <v>0</v>
      </c>
    </row>
    <row r="73" spans="1:7" ht="12.75">
      <c r="A73" s="28" t="str">
        <f>+'System Delivery'!$F$4</f>
        <v>OAMBL</v>
      </c>
      <c r="B73" s="28">
        <f>+'System Delivery'!$C$5</f>
        <v>2012</v>
      </c>
      <c r="C73" s="28">
        <v>4</v>
      </c>
      <c r="D73" s="18" t="s">
        <v>155</v>
      </c>
      <c r="E73" s="18" t="s">
        <v>11</v>
      </c>
      <c r="F73" s="114">
        <f>+'Customer Contacts'!B84</f>
        <v>0</v>
      </c>
      <c r="G73" s="114">
        <f>+'Customer Contacts'!C84</f>
        <v>0</v>
      </c>
    </row>
    <row r="74" spans="1:7" ht="12.75">
      <c r="A74" s="28" t="str">
        <f>+'System Delivery'!$F$4</f>
        <v>OAMBL</v>
      </c>
      <c r="B74" s="28">
        <f>+'System Delivery'!$C$5</f>
        <v>2012</v>
      </c>
      <c r="C74" s="28">
        <v>4</v>
      </c>
      <c r="D74" s="18" t="s">
        <v>155</v>
      </c>
      <c r="E74" s="18" t="s">
        <v>12</v>
      </c>
      <c r="F74" s="114">
        <f>+'Customer Contacts'!B85</f>
        <v>0</v>
      </c>
      <c r="G74" s="114">
        <f>+'Customer Contacts'!C85</f>
        <v>0</v>
      </c>
    </row>
    <row r="75" spans="1:7" ht="12.75">
      <c r="A75" s="28" t="str">
        <f>+'System Delivery'!$F$4</f>
        <v>OAMBL</v>
      </c>
      <c r="B75" s="28">
        <f>+'System Delivery'!$C$5</f>
        <v>2012</v>
      </c>
      <c r="C75" s="28">
        <v>4</v>
      </c>
      <c r="D75" s="18" t="s">
        <v>155</v>
      </c>
      <c r="E75" s="18" t="s">
        <v>13</v>
      </c>
      <c r="F75" s="114">
        <f>+'Customer Contacts'!B86</f>
        <v>0</v>
      </c>
      <c r="G75" s="114">
        <f>+'Customer Contacts'!C86</f>
        <v>0</v>
      </c>
    </row>
    <row r="76" spans="1:7" ht="12.75">
      <c r="A76" s="28" t="str">
        <f>+'System Delivery'!$F$4</f>
        <v>OAMBL</v>
      </c>
      <c r="B76" s="28">
        <f>+'System Delivery'!$C$5</f>
        <v>2012</v>
      </c>
      <c r="C76" s="28">
        <v>4</v>
      </c>
      <c r="D76" s="18" t="s">
        <v>155</v>
      </c>
      <c r="E76" s="18" t="s">
        <v>14</v>
      </c>
      <c r="F76" s="114">
        <f>+'Customer Contacts'!B87</f>
        <v>0</v>
      </c>
      <c r="G76" s="114">
        <f>+'Customer Contacts'!C87</f>
        <v>0</v>
      </c>
    </row>
    <row r="77" spans="1:7" ht="12.75">
      <c r="A77" s="28" t="str">
        <f>+'System Delivery'!$F$4</f>
        <v>OAMBL</v>
      </c>
      <c r="B77" s="28">
        <f>+'System Delivery'!$C$5</f>
        <v>2012</v>
      </c>
      <c r="C77" s="28">
        <v>4</v>
      </c>
      <c r="D77" s="18" t="s">
        <v>155</v>
      </c>
      <c r="E77" s="18" t="s">
        <v>15</v>
      </c>
      <c r="F77" s="114">
        <f>+'Customer Contacts'!B88</f>
        <v>0</v>
      </c>
      <c r="G77" s="114">
        <f>+'Customer Contacts'!C88</f>
        <v>0</v>
      </c>
    </row>
    <row r="78" spans="1:7" ht="12.75">
      <c r="A78" s="28" t="str">
        <f>+'System Delivery'!$F$4</f>
        <v>OAMBL</v>
      </c>
      <c r="B78" s="28">
        <f>+'System Delivery'!$C$5</f>
        <v>2012</v>
      </c>
      <c r="C78" s="28">
        <v>4</v>
      </c>
      <c r="D78" s="18" t="s">
        <v>155</v>
      </c>
      <c r="E78" s="18" t="s">
        <v>16</v>
      </c>
      <c r="F78" s="114">
        <f>+'Customer Contacts'!B89</f>
        <v>0</v>
      </c>
      <c r="G78" s="114">
        <f>+'Customer Contacts'!C89</f>
        <v>0</v>
      </c>
    </row>
    <row r="79" spans="1:7" ht="12.75">
      <c r="A79" s="28" t="str">
        <f>+'System Delivery'!$F$4</f>
        <v>OAMBL</v>
      </c>
      <c r="B79" s="28">
        <f>+'System Delivery'!$C$5</f>
        <v>2012</v>
      </c>
      <c r="C79" s="28">
        <v>4</v>
      </c>
      <c r="D79" s="18" t="s">
        <v>155</v>
      </c>
      <c r="E79" s="18" t="s">
        <v>17</v>
      </c>
      <c r="F79" s="114">
        <f>+'Customer Contacts'!B90</f>
        <v>0</v>
      </c>
      <c r="G79" s="114">
        <f>+'Customer Contacts'!C90</f>
        <v>0</v>
      </c>
    </row>
    <row r="80" spans="1:7" ht="12.75">
      <c r="A80" s="28" t="str">
        <f>+'System Delivery'!$F$4</f>
        <v>OAMBL</v>
      </c>
      <c r="B80" s="28">
        <f>+'System Delivery'!$C$5</f>
        <v>2012</v>
      </c>
      <c r="C80" s="28">
        <v>4</v>
      </c>
      <c r="D80" s="18" t="s">
        <v>155</v>
      </c>
      <c r="E80" s="18" t="s">
        <v>18</v>
      </c>
      <c r="F80" s="114">
        <f>+'Customer Contacts'!B91</f>
        <v>0</v>
      </c>
      <c r="G80" s="114">
        <f>+'Customer Contacts'!C91</f>
        <v>0</v>
      </c>
    </row>
    <row r="81" spans="1:7" ht="12.75">
      <c r="A81" s="28" t="str">
        <f>+'System Delivery'!$F$4</f>
        <v>OAMBL</v>
      </c>
      <c r="B81" s="28">
        <f>+'System Delivery'!$C$5</f>
        <v>2012</v>
      </c>
      <c r="C81" s="28">
        <v>4</v>
      </c>
      <c r="D81" s="18" t="s">
        <v>155</v>
      </c>
      <c r="E81" s="18" t="s">
        <v>19</v>
      </c>
      <c r="F81" s="114">
        <f>+'Customer Contacts'!B92</f>
        <v>0</v>
      </c>
      <c r="G81" s="114">
        <f>+'Customer Contacts'!C92</f>
        <v>0</v>
      </c>
    </row>
    <row r="82" spans="1:7" ht="12.75">
      <c r="A82" s="28" t="str">
        <f>+'System Delivery'!$F$4</f>
        <v>OAMBL</v>
      </c>
      <c r="B82" s="28">
        <f>+'System Delivery'!$C$5</f>
        <v>2012</v>
      </c>
      <c r="C82" s="28">
        <v>4</v>
      </c>
      <c r="D82" s="18" t="s">
        <v>155</v>
      </c>
      <c r="E82" s="18" t="s">
        <v>153</v>
      </c>
      <c r="F82" s="114">
        <f>+'Customer Contacts'!B93</f>
        <v>0</v>
      </c>
      <c r="G82" s="114">
        <f>+'Customer Contacts'!C93</f>
        <v>0</v>
      </c>
    </row>
    <row r="83" spans="1:7" ht="12.75">
      <c r="A83" s="28" t="str">
        <f>+'System Delivery'!$F$4</f>
        <v>OAMBL</v>
      </c>
      <c r="B83" s="28">
        <f>+'System Delivery'!$C$5</f>
        <v>2012</v>
      </c>
      <c r="C83" s="28">
        <v>4</v>
      </c>
      <c r="D83" s="18" t="s">
        <v>155</v>
      </c>
      <c r="E83" s="18" t="s">
        <v>20</v>
      </c>
      <c r="F83" s="114">
        <f>+'Customer Contacts'!B94</f>
        <v>0</v>
      </c>
      <c r="G83" s="114">
        <f>+'Customer Contacts'!C94</f>
        <v>0</v>
      </c>
    </row>
    <row r="84" spans="1:7" ht="12.75">
      <c r="A84" s="28" t="str">
        <f>+'System Delivery'!$F$4</f>
        <v>OAMBL</v>
      </c>
      <c r="B84" s="28">
        <f>+'System Delivery'!$C$5</f>
        <v>2012</v>
      </c>
      <c r="C84" s="28">
        <v>4</v>
      </c>
      <c r="D84" s="18" t="s">
        <v>155</v>
      </c>
      <c r="E84" s="18" t="s">
        <v>44</v>
      </c>
      <c r="F84" s="114">
        <f>+'Customer Contacts'!B95</f>
        <v>0</v>
      </c>
      <c r="G84" s="114">
        <f>+'Customer Contacts'!C95</f>
        <v>0</v>
      </c>
    </row>
    <row r="85" spans="1:7" ht="12.75">
      <c r="A85" s="28" t="str">
        <f>+'System Delivery'!$F$4</f>
        <v>OAMBL</v>
      </c>
      <c r="B85" s="28">
        <f>+'System Delivery'!$C$5</f>
        <v>2012</v>
      </c>
      <c r="C85" s="28">
        <v>4</v>
      </c>
      <c r="D85" s="18" t="s">
        <v>155</v>
      </c>
      <c r="E85" s="18" t="s">
        <v>21</v>
      </c>
      <c r="F85" s="114">
        <f>+'Customer Contacts'!B96</f>
        <v>0</v>
      </c>
      <c r="G85" s="114">
        <f>+'Customer Contacts'!C96</f>
        <v>0</v>
      </c>
    </row>
    <row r="86" spans="1:7" ht="12.75">
      <c r="A86" s="28" t="str">
        <f>+'System Delivery'!$F$4</f>
        <v>OAMBL</v>
      </c>
      <c r="B86" s="28">
        <f>+'System Delivery'!$C$5</f>
        <v>2012</v>
      </c>
      <c r="C86" s="28">
        <v>4</v>
      </c>
      <c r="D86" s="18" t="s">
        <v>155</v>
      </c>
      <c r="E86" s="18" t="s">
        <v>22</v>
      </c>
      <c r="F86" s="114">
        <f>+'Customer Contacts'!B97</f>
        <v>0</v>
      </c>
      <c r="G86" s="114">
        <f>+'Customer Contacts'!C97</f>
        <v>0</v>
      </c>
    </row>
    <row r="87" spans="1:7" ht="12.75">
      <c r="A87" s="28" t="str">
        <f>+'System Delivery'!$F$4</f>
        <v>OAMBL</v>
      </c>
      <c r="B87" s="28">
        <f>+'System Delivery'!$C$5</f>
        <v>2012</v>
      </c>
      <c r="C87" s="28">
        <v>4</v>
      </c>
      <c r="D87" s="18" t="s">
        <v>155</v>
      </c>
      <c r="E87" s="18" t="s">
        <v>154</v>
      </c>
      <c r="F87" s="114">
        <f>+'Customer Contacts'!B98</f>
        <v>0</v>
      </c>
      <c r="G87" s="114">
        <f>+'Customer Contacts'!C98</f>
        <v>0</v>
      </c>
    </row>
    <row r="88" spans="1:7" ht="12.75">
      <c r="A88" s="28" t="str">
        <f>+'System Delivery'!$F$4</f>
        <v>OAMBL</v>
      </c>
      <c r="B88" s="28">
        <f>+'System Delivery'!$C$5</f>
        <v>2012</v>
      </c>
      <c r="C88" s="28">
        <v>4</v>
      </c>
      <c r="D88" s="18" t="s">
        <v>155</v>
      </c>
      <c r="E88" s="18" t="s">
        <v>24</v>
      </c>
      <c r="F88" s="114">
        <f>+'Customer Contacts'!B99</f>
        <v>0</v>
      </c>
      <c r="G88" s="114">
        <f>+'Customer Contacts'!C99</f>
        <v>0</v>
      </c>
    </row>
    <row r="89" spans="1:7" ht="12.75">
      <c r="A89" s="28" t="str">
        <f>+'System Delivery'!$F$4</f>
        <v>OAMBL</v>
      </c>
      <c r="B89" s="28">
        <f>+'System Delivery'!$C$5</f>
        <v>2012</v>
      </c>
      <c r="C89" s="28">
        <v>4</v>
      </c>
      <c r="D89" s="18" t="s">
        <v>43</v>
      </c>
      <c r="E89" s="18" t="s">
        <v>153</v>
      </c>
      <c r="F89" s="114">
        <f>+'Customer Contacts'!F82</f>
        <v>0</v>
      </c>
      <c r="G89" s="114">
        <f>+'Customer Contacts'!G82</f>
        <v>0</v>
      </c>
    </row>
    <row r="90" spans="1:7" ht="12.75">
      <c r="A90" s="28" t="str">
        <f>+'System Delivery'!$F$4</f>
        <v>OAMBL</v>
      </c>
      <c r="B90" s="28">
        <f>+'System Delivery'!$C$5</f>
        <v>2012</v>
      </c>
      <c r="C90" s="28">
        <v>4</v>
      </c>
      <c r="D90" s="18" t="s">
        <v>41</v>
      </c>
      <c r="E90" s="18" t="s">
        <v>45</v>
      </c>
      <c r="F90" s="114">
        <f>+'Customer Contacts'!F83</f>
        <v>0</v>
      </c>
      <c r="G90" s="114">
        <f>+'Customer Contacts'!G83</f>
        <v>0</v>
      </c>
    </row>
    <row r="91" spans="1:7" ht="12.75">
      <c r="A91" s="28" t="str">
        <f>+'System Delivery'!$F$4</f>
        <v>OAMBL</v>
      </c>
      <c r="B91" s="28">
        <f>+'System Delivery'!$C$5</f>
        <v>2012</v>
      </c>
      <c r="C91" s="28">
        <v>4</v>
      </c>
      <c r="D91" s="18" t="s">
        <v>41</v>
      </c>
      <c r="E91" s="18" t="s">
        <v>44</v>
      </c>
      <c r="F91" s="114">
        <f>+'Customer Contacts'!F84</f>
        <v>0</v>
      </c>
      <c r="G91" s="114">
        <f>+'Customer Contacts'!G84</f>
        <v>0</v>
      </c>
    </row>
    <row r="92" spans="1:7" ht="12.75">
      <c r="A92" s="28" t="str">
        <f>+'System Delivery'!$F$4</f>
        <v>OAMBL</v>
      </c>
      <c r="B92" s="28">
        <f>+'System Delivery'!$C$5</f>
        <v>2012</v>
      </c>
      <c r="C92" s="28">
        <v>4</v>
      </c>
      <c r="D92" s="18" t="s">
        <v>41</v>
      </c>
      <c r="E92" s="18" t="s">
        <v>42</v>
      </c>
      <c r="F92" s="114">
        <f>+'Customer Contacts'!F85</f>
        <v>0</v>
      </c>
      <c r="G92" s="114">
        <f>+'Customer Contacts'!G85</f>
        <v>0</v>
      </c>
    </row>
    <row r="93" spans="1:7" ht="12.75">
      <c r="A93" s="28" t="str">
        <f>+'System Delivery'!$F$4</f>
        <v>OAMBL</v>
      </c>
      <c r="B93" s="28">
        <f>+'System Delivery'!$C$5</f>
        <v>2012</v>
      </c>
      <c r="C93" s="28">
        <v>4</v>
      </c>
      <c r="D93" s="18" t="s">
        <v>41</v>
      </c>
      <c r="E93" s="18" t="s">
        <v>43</v>
      </c>
      <c r="F93" s="114">
        <f>+'Customer Contacts'!F86</f>
        <v>0</v>
      </c>
      <c r="G93" s="114">
        <f>+'Customer Contacts'!G86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75"/>
  <sheetViews>
    <sheetView zoomScalePageLayoutView="0" workbookViewId="0" topLeftCell="A1">
      <selection activeCell="A1" sqref="A1:H1"/>
    </sheetView>
  </sheetViews>
  <sheetFormatPr defaultColWidth="9.33203125" defaultRowHeight="12.75"/>
  <cols>
    <col min="1" max="1" width="14.5" style="88" customWidth="1"/>
    <col min="2" max="2" width="8.16015625" style="88" customWidth="1"/>
    <col min="3" max="3" width="12" style="88" customWidth="1"/>
    <col min="4" max="4" width="18.66015625" style="88" bestFit="1" customWidth="1"/>
    <col min="5" max="5" width="37.5" style="88" bestFit="1" customWidth="1"/>
    <col min="6" max="6" width="19.83203125" style="88" customWidth="1"/>
    <col min="7" max="7" width="15.33203125" style="94" customWidth="1"/>
    <col min="8" max="8" width="14.16015625" style="88" bestFit="1" customWidth="1"/>
    <col min="9" max="16384" width="9.33203125" style="88" customWidth="1"/>
  </cols>
  <sheetData>
    <row r="1" spans="1:8" ht="12.75" customHeight="1">
      <c r="A1" s="208" t="s">
        <v>49</v>
      </c>
      <c r="B1" s="208"/>
      <c r="C1" s="208"/>
      <c r="D1" s="208"/>
      <c r="E1" s="208"/>
      <c r="F1" s="208"/>
      <c r="G1" s="208"/>
      <c r="H1" s="208"/>
    </row>
    <row r="2" spans="1:8" ht="12.75" customHeight="1">
      <c r="A2" s="208" t="s">
        <v>50</v>
      </c>
      <c r="B2" s="208"/>
      <c r="C2" s="208"/>
      <c r="D2" s="208"/>
      <c r="E2" s="208"/>
      <c r="F2" s="208"/>
      <c r="G2" s="208"/>
      <c r="H2" s="208"/>
    </row>
    <row r="3" spans="1:8" ht="12.75" customHeight="1">
      <c r="A3" s="208" t="str">
        <f>+'System Delivery'!A3:J3</f>
        <v>Blacklick Wastewater System</v>
      </c>
      <c r="B3" s="208"/>
      <c r="C3" s="208"/>
      <c r="D3" s="208"/>
      <c r="E3" s="208"/>
      <c r="F3" s="208"/>
      <c r="G3" s="208"/>
      <c r="H3" s="208"/>
    </row>
    <row r="4" spans="1:8" ht="12.75" customHeight="1">
      <c r="A4" s="208" t="s">
        <v>28</v>
      </c>
      <c r="B4" s="208"/>
      <c r="C4" s="208"/>
      <c r="D4" s="208"/>
      <c r="E4" s="208"/>
      <c r="F4" s="208"/>
      <c r="G4" s="208"/>
      <c r="H4" s="208"/>
    </row>
    <row r="5" spans="1:9" ht="12.75" customHeight="1">
      <c r="A5" s="209" t="s">
        <v>145</v>
      </c>
      <c r="B5" s="209"/>
      <c r="C5" s="209"/>
      <c r="D5" s="209"/>
      <c r="E5" s="209"/>
      <c r="F5" s="209"/>
      <c r="G5" s="209"/>
      <c r="H5" s="209"/>
      <c r="I5" s="88" t="s">
        <v>145</v>
      </c>
    </row>
    <row r="6" spans="1:8" ht="15.75">
      <c r="A6" s="89" t="s">
        <v>0</v>
      </c>
      <c r="B6" s="90">
        <v>2012</v>
      </c>
      <c r="D6" s="91"/>
      <c r="G6" s="92"/>
      <c r="H6" s="91"/>
    </row>
    <row r="7" spans="1:8" s="94" customFormat="1" ht="25.5" customHeight="1">
      <c r="A7" s="210" t="s">
        <v>57</v>
      </c>
      <c r="B7" s="210" t="s">
        <v>0</v>
      </c>
      <c r="C7" s="210" t="s">
        <v>1</v>
      </c>
      <c r="D7" s="210" t="s">
        <v>146</v>
      </c>
      <c r="E7" s="210" t="s">
        <v>147</v>
      </c>
      <c r="F7" s="210" t="s">
        <v>148</v>
      </c>
      <c r="G7" s="93" t="s">
        <v>127</v>
      </c>
      <c r="H7" s="93" t="s">
        <v>126</v>
      </c>
    </row>
    <row r="8" spans="1:8" s="94" customFormat="1" ht="12.75">
      <c r="A8" s="211"/>
      <c r="B8" s="211"/>
      <c r="C8" s="211"/>
      <c r="D8" s="211"/>
      <c r="E8" s="211"/>
      <c r="F8" s="211"/>
      <c r="G8" s="95" t="s">
        <v>149</v>
      </c>
      <c r="H8" s="95" t="s">
        <v>149</v>
      </c>
    </row>
    <row r="9" spans="1:8" s="94" customFormat="1" ht="12.75">
      <c r="A9" s="212" t="s">
        <v>4</v>
      </c>
      <c r="B9" s="212"/>
      <c r="C9" s="212"/>
      <c r="D9" s="212"/>
      <c r="E9" s="212"/>
      <c r="F9" s="212"/>
      <c r="G9" s="212"/>
      <c r="H9" s="212"/>
    </row>
    <row r="10" spans="1:8" ht="12.75">
      <c r="A10" s="96" t="str">
        <f>+'System Delivery'!$F$4</f>
        <v>OAMBL</v>
      </c>
      <c r="B10" s="96">
        <f aca="true" t="shared" si="0" ref="B10:B24">+$B$6</f>
        <v>2012</v>
      </c>
      <c r="C10" s="96">
        <v>1</v>
      </c>
      <c r="D10" s="97" t="s">
        <v>150</v>
      </c>
      <c r="E10" s="97" t="s">
        <v>29</v>
      </c>
      <c r="F10" s="97">
        <v>0</v>
      </c>
      <c r="G10" s="98"/>
      <c r="H10" s="99"/>
    </row>
    <row r="11" spans="1:8" ht="12.75">
      <c r="A11" s="96" t="str">
        <f>+'System Delivery'!$F$4</f>
        <v>OAMBL</v>
      </c>
      <c r="B11" s="96">
        <f t="shared" si="0"/>
        <v>2012</v>
      </c>
      <c r="C11" s="96">
        <v>1</v>
      </c>
      <c r="D11" s="97" t="s">
        <v>150</v>
      </c>
      <c r="E11" s="97" t="s">
        <v>30</v>
      </c>
      <c r="F11" s="97">
        <v>0</v>
      </c>
      <c r="G11" s="98"/>
      <c r="H11" s="99"/>
    </row>
    <row r="12" spans="1:8" ht="12.75">
      <c r="A12" s="96" t="str">
        <f>+'System Delivery'!$F$4</f>
        <v>OAMBL</v>
      </c>
      <c r="B12" s="96">
        <f t="shared" si="0"/>
        <v>2012</v>
      </c>
      <c r="C12" s="96">
        <v>1</v>
      </c>
      <c r="D12" s="97" t="s">
        <v>150</v>
      </c>
      <c r="E12" s="97" t="s">
        <v>31</v>
      </c>
      <c r="F12" s="97">
        <v>0</v>
      </c>
      <c r="G12" s="98"/>
      <c r="H12" s="99"/>
    </row>
    <row r="13" spans="1:8" ht="12.75">
      <c r="A13" s="96" t="str">
        <f>+'System Delivery'!$F$4</f>
        <v>OAMBL</v>
      </c>
      <c r="B13" s="96">
        <f t="shared" si="0"/>
        <v>2012</v>
      </c>
      <c r="C13" s="96">
        <v>1</v>
      </c>
      <c r="D13" s="97" t="s">
        <v>150</v>
      </c>
      <c r="E13" s="97" t="s">
        <v>32</v>
      </c>
      <c r="F13" s="97">
        <v>0</v>
      </c>
      <c r="G13" s="98"/>
      <c r="H13" s="99"/>
    </row>
    <row r="14" spans="1:8" ht="12.75">
      <c r="A14" s="96" t="str">
        <f>+'System Delivery'!$F$4</f>
        <v>OAMBL</v>
      </c>
      <c r="B14" s="96">
        <f t="shared" si="0"/>
        <v>2012</v>
      </c>
      <c r="C14" s="96">
        <v>1</v>
      </c>
      <c r="D14" s="97" t="s">
        <v>150</v>
      </c>
      <c r="E14" s="97" t="s">
        <v>33</v>
      </c>
      <c r="F14" s="97">
        <v>0</v>
      </c>
      <c r="G14" s="98"/>
      <c r="H14" s="99"/>
    </row>
    <row r="15" spans="1:8" ht="12.75">
      <c r="A15" s="96" t="str">
        <f>+'System Delivery'!$F$4</f>
        <v>OAMBL</v>
      </c>
      <c r="B15" s="96">
        <f t="shared" si="0"/>
        <v>2012</v>
      </c>
      <c r="C15" s="96">
        <v>1</v>
      </c>
      <c r="D15" s="97" t="s">
        <v>151</v>
      </c>
      <c r="E15" s="100" t="s">
        <v>29</v>
      </c>
      <c r="F15" s="179">
        <v>0</v>
      </c>
      <c r="G15" s="101"/>
      <c r="H15" s="98"/>
    </row>
    <row r="16" spans="1:8" ht="12.75">
      <c r="A16" s="96" t="str">
        <f>+'System Delivery'!$F$4</f>
        <v>OAMBL</v>
      </c>
      <c r="B16" s="96">
        <f t="shared" si="0"/>
        <v>2012</v>
      </c>
      <c r="C16" s="96">
        <v>1</v>
      </c>
      <c r="D16" s="97" t="s">
        <v>151</v>
      </c>
      <c r="E16" s="100" t="s">
        <v>30</v>
      </c>
      <c r="F16" s="179">
        <v>0</v>
      </c>
      <c r="G16" s="101"/>
      <c r="H16" s="101"/>
    </row>
    <row r="17" spans="1:8" ht="12.75">
      <c r="A17" s="96" t="str">
        <f>+'System Delivery'!$F$4</f>
        <v>OAMBL</v>
      </c>
      <c r="B17" s="96">
        <f t="shared" si="0"/>
        <v>2012</v>
      </c>
      <c r="C17" s="96">
        <v>1</v>
      </c>
      <c r="D17" s="97" t="s">
        <v>151</v>
      </c>
      <c r="E17" s="100" t="s">
        <v>31</v>
      </c>
      <c r="F17" s="179">
        <v>0</v>
      </c>
      <c r="G17" s="101"/>
      <c r="H17" s="57"/>
    </row>
    <row r="18" spans="1:8" ht="12.75">
      <c r="A18" s="96" t="str">
        <f>+'System Delivery'!$F$4</f>
        <v>OAMBL</v>
      </c>
      <c r="B18" s="96">
        <f t="shared" si="0"/>
        <v>2012</v>
      </c>
      <c r="C18" s="96">
        <v>1</v>
      </c>
      <c r="D18" s="97" t="s">
        <v>151</v>
      </c>
      <c r="E18" s="100" t="s">
        <v>32</v>
      </c>
      <c r="F18" s="179">
        <v>0</v>
      </c>
      <c r="G18" s="101"/>
      <c r="H18" s="102"/>
    </row>
    <row r="19" spans="1:8" ht="12.75">
      <c r="A19" s="96" t="str">
        <f>+'System Delivery'!$F$4</f>
        <v>OAMBL</v>
      </c>
      <c r="B19" s="96">
        <f t="shared" si="0"/>
        <v>2012</v>
      </c>
      <c r="C19" s="96">
        <v>1</v>
      </c>
      <c r="D19" s="97" t="s">
        <v>151</v>
      </c>
      <c r="E19" s="100" t="s">
        <v>33</v>
      </c>
      <c r="F19" s="179">
        <v>0</v>
      </c>
      <c r="G19" s="101"/>
      <c r="H19" s="102"/>
    </row>
    <row r="20" spans="1:8" ht="12.75">
      <c r="A20" s="96" t="str">
        <f>+'System Delivery'!$F$4</f>
        <v>OAMBL</v>
      </c>
      <c r="B20" s="96">
        <f t="shared" si="0"/>
        <v>2012</v>
      </c>
      <c r="C20" s="96">
        <v>1</v>
      </c>
      <c r="D20" s="97" t="s">
        <v>152</v>
      </c>
      <c r="E20" s="97" t="s">
        <v>29</v>
      </c>
      <c r="F20" s="97">
        <v>0</v>
      </c>
      <c r="G20" s="98"/>
      <c r="H20" s="99"/>
    </row>
    <row r="21" spans="1:8" ht="12.75">
      <c r="A21" s="96" t="str">
        <f>+'System Delivery'!$F$4</f>
        <v>OAMBL</v>
      </c>
      <c r="B21" s="96">
        <f t="shared" si="0"/>
        <v>2012</v>
      </c>
      <c r="C21" s="96">
        <v>1</v>
      </c>
      <c r="D21" s="97" t="s">
        <v>152</v>
      </c>
      <c r="E21" s="97" t="s">
        <v>30</v>
      </c>
      <c r="F21" s="97">
        <v>0</v>
      </c>
      <c r="G21" s="98"/>
      <c r="H21" s="99"/>
    </row>
    <row r="22" spans="1:8" ht="12.75">
      <c r="A22" s="96" t="str">
        <f>+'System Delivery'!$F$4</f>
        <v>OAMBL</v>
      </c>
      <c r="B22" s="96">
        <f t="shared" si="0"/>
        <v>2012</v>
      </c>
      <c r="C22" s="96">
        <v>1</v>
      </c>
      <c r="D22" s="97" t="s">
        <v>152</v>
      </c>
      <c r="E22" s="97" t="s">
        <v>31</v>
      </c>
      <c r="F22" s="97">
        <v>0</v>
      </c>
      <c r="G22" s="98"/>
      <c r="H22" s="99"/>
    </row>
    <row r="23" spans="1:8" ht="12.75">
      <c r="A23" s="96" t="str">
        <f>+'System Delivery'!$F$4</f>
        <v>OAMBL</v>
      </c>
      <c r="B23" s="96">
        <f t="shared" si="0"/>
        <v>2012</v>
      </c>
      <c r="C23" s="96">
        <v>1</v>
      </c>
      <c r="D23" s="97" t="s">
        <v>152</v>
      </c>
      <c r="E23" s="97" t="s">
        <v>32</v>
      </c>
      <c r="F23" s="97">
        <v>0</v>
      </c>
      <c r="G23" s="98"/>
      <c r="H23" s="99"/>
    </row>
    <row r="24" spans="1:8" ht="12.75">
      <c r="A24" s="96" t="str">
        <f>+'System Delivery'!$F$4</f>
        <v>OAMBL</v>
      </c>
      <c r="B24" s="96">
        <f t="shared" si="0"/>
        <v>2012</v>
      </c>
      <c r="C24" s="96">
        <v>1</v>
      </c>
      <c r="D24" s="97" t="s">
        <v>152</v>
      </c>
      <c r="E24" s="97" t="s">
        <v>33</v>
      </c>
      <c r="F24" s="97">
        <v>0</v>
      </c>
      <c r="G24" s="98"/>
      <c r="H24" s="99"/>
    </row>
    <row r="26" spans="1:8" ht="12.75">
      <c r="A26" s="207" t="s">
        <v>5</v>
      </c>
      <c r="B26" s="207"/>
      <c r="C26" s="207"/>
      <c r="D26" s="207"/>
      <c r="E26" s="207"/>
      <c r="F26" s="207"/>
      <c r="G26" s="207"/>
      <c r="H26" s="207"/>
    </row>
    <row r="27" spans="1:8" ht="12.75">
      <c r="A27" s="96" t="str">
        <f>+'System Delivery'!$F$4</f>
        <v>OAMBL</v>
      </c>
      <c r="B27" s="96">
        <f aca="true" t="shared" si="1" ref="B27:B41">+$B$6</f>
        <v>2012</v>
      </c>
      <c r="C27" s="96">
        <v>2</v>
      </c>
      <c r="D27" s="97" t="s">
        <v>150</v>
      </c>
      <c r="E27" s="97" t="s">
        <v>29</v>
      </c>
      <c r="F27" s="97"/>
      <c r="G27" s="98"/>
      <c r="H27" s="99"/>
    </row>
    <row r="28" spans="1:8" ht="12.75">
      <c r="A28" s="96" t="str">
        <f>+'System Delivery'!$F$4</f>
        <v>OAMBL</v>
      </c>
      <c r="B28" s="96">
        <f t="shared" si="1"/>
        <v>2012</v>
      </c>
      <c r="C28" s="96">
        <v>2</v>
      </c>
      <c r="D28" s="97" t="s">
        <v>150</v>
      </c>
      <c r="E28" s="97" t="s">
        <v>30</v>
      </c>
      <c r="F28" s="97"/>
      <c r="G28" s="98"/>
      <c r="H28" s="99"/>
    </row>
    <row r="29" spans="1:8" ht="12.75">
      <c r="A29" s="96" t="str">
        <f>+'System Delivery'!$F$4</f>
        <v>OAMBL</v>
      </c>
      <c r="B29" s="96">
        <f t="shared" si="1"/>
        <v>2012</v>
      </c>
      <c r="C29" s="96">
        <v>2</v>
      </c>
      <c r="D29" s="97" t="s">
        <v>150</v>
      </c>
      <c r="E29" s="97" t="s">
        <v>31</v>
      </c>
      <c r="F29" s="97"/>
      <c r="G29" s="98"/>
      <c r="H29" s="99"/>
    </row>
    <row r="30" spans="1:8" ht="12.75">
      <c r="A30" s="96" t="str">
        <f>+'System Delivery'!$F$4</f>
        <v>OAMBL</v>
      </c>
      <c r="B30" s="96">
        <f t="shared" si="1"/>
        <v>2012</v>
      </c>
      <c r="C30" s="96">
        <v>2</v>
      </c>
      <c r="D30" s="97" t="s">
        <v>150</v>
      </c>
      <c r="E30" s="97" t="s">
        <v>32</v>
      </c>
      <c r="F30" s="97"/>
      <c r="G30" s="98"/>
      <c r="H30" s="99"/>
    </row>
    <row r="31" spans="1:8" ht="12.75">
      <c r="A31" s="96" t="str">
        <f>+'System Delivery'!$F$4</f>
        <v>OAMBL</v>
      </c>
      <c r="B31" s="96">
        <f t="shared" si="1"/>
        <v>2012</v>
      </c>
      <c r="C31" s="96">
        <v>2</v>
      </c>
      <c r="D31" s="97" t="s">
        <v>150</v>
      </c>
      <c r="E31" s="97" t="s">
        <v>33</v>
      </c>
      <c r="F31" s="97"/>
      <c r="G31" s="98"/>
      <c r="H31" s="99"/>
    </row>
    <row r="32" spans="1:8" ht="12.75">
      <c r="A32" s="96" t="str">
        <f>+'System Delivery'!$F$4</f>
        <v>OAMBL</v>
      </c>
      <c r="B32" s="96">
        <f t="shared" si="1"/>
        <v>2012</v>
      </c>
      <c r="C32" s="96">
        <v>2</v>
      </c>
      <c r="D32" s="97" t="s">
        <v>151</v>
      </c>
      <c r="E32" s="100" t="s">
        <v>29</v>
      </c>
      <c r="F32" s="179"/>
      <c r="G32" s="101"/>
      <c r="H32" s="98"/>
    </row>
    <row r="33" spans="1:8" ht="12.75">
      <c r="A33" s="96" t="str">
        <f>+'System Delivery'!$F$4</f>
        <v>OAMBL</v>
      </c>
      <c r="B33" s="96">
        <f t="shared" si="1"/>
        <v>2012</v>
      </c>
      <c r="C33" s="96">
        <v>2</v>
      </c>
      <c r="D33" s="97" t="s">
        <v>151</v>
      </c>
      <c r="E33" s="100" t="s">
        <v>30</v>
      </c>
      <c r="F33" s="179"/>
      <c r="G33" s="101"/>
      <c r="H33" s="101"/>
    </row>
    <row r="34" spans="1:8" ht="12.75">
      <c r="A34" s="96" t="str">
        <f>+'System Delivery'!$F$4</f>
        <v>OAMBL</v>
      </c>
      <c r="B34" s="96">
        <f t="shared" si="1"/>
        <v>2012</v>
      </c>
      <c r="C34" s="96">
        <v>2</v>
      </c>
      <c r="D34" s="97" t="s">
        <v>151</v>
      </c>
      <c r="E34" s="100" t="s">
        <v>31</v>
      </c>
      <c r="F34" s="179"/>
      <c r="G34" s="101"/>
      <c r="H34" s="57"/>
    </row>
    <row r="35" spans="1:8" ht="12.75">
      <c r="A35" s="96" t="str">
        <f>+'System Delivery'!$F$4</f>
        <v>OAMBL</v>
      </c>
      <c r="B35" s="96">
        <f t="shared" si="1"/>
        <v>2012</v>
      </c>
      <c r="C35" s="96">
        <v>2</v>
      </c>
      <c r="D35" s="97" t="s">
        <v>151</v>
      </c>
      <c r="E35" s="100" t="s">
        <v>32</v>
      </c>
      <c r="F35" s="179"/>
      <c r="G35" s="101"/>
      <c r="H35" s="102"/>
    </row>
    <row r="36" spans="1:8" ht="12.75">
      <c r="A36" s="96" t="str">
        <f>+'System Delivery'!$F$4</f>
        <v>OAMBL</v>
      </c>
      <c r="B36" s="96">
        <f t="shared" si="1"/>
        <v>2012</v>
      </c>
      <c r="C36" s="96">
        <v>2</v>
      </c>
      <c r="D36" s="97" t="s">
        <v>151</v>
      </c>
      <c r="E36" s="100" t="s">
        <v>33</v>
      </c>
      <c r="F36" s="179"/>
      <c r="G36" s="101"/>
      <c r="H36" s="102"/>
    </row>
    <row r="37" spans="1:8" ht="12.75">
      <c r="A37" s="96" t="str">
        <f>+'System Delivery'!$F$4</f>
        <v>OAMBL</v>
      </c>
      <c r="B37" s="96">
        <f t="shared" si="1"/>
        <v>2012</v>
      </c>
      <c r="C37" s="96">
        <v>2</v>
      </c>
      <c r="D37" s="97" t="s">
        <v>152</v>
      </c>
      <c r="E37" s="97" t="s">
        <v>29</v>
      </c>
      <c r="F37" s="97"/>
      <c r="G37" s="98"/>
      <c r="H37" s="99"/>
    </row>
    <row r="38" spans="1:8" ht="12.75">
      <c r="A38" s="96" t="str">
        <f>+'System Delivery'!$F$4</f>
        <v>OAMBL</v>
      </c>
      <c r="B38" s="96">
        <f t="shared" si="1"/>
        <v>2012</v>
      </c>
      <c r="C38" s="96">
        <v>2</v>
      </c>
      <c r="D38" s="97" t="s">
        <v>152</v>
      </c>
      <c r="E38" s="97" t="s">
        <v>30</v>
      </c>
      <c r="F38" s="97"/>
      <c r="G38" s="98"/>
      <c r="H38" s="99"/>
    </row>
    <row r="39" spans="1:8" ht="12.75">
      <c r="A39" s="96" t="str">
        <f>+'System Delivery'!$F$4</f>
        <v>OAMBL</v>
      </c>
      <c r="B39" s="96">
        <f t="shared" si="1"/>
        <v>2012</v>
      </c>
      <c r="C39" s="96">
        <v>2</v>
      </c>
      <c r="D39" s="97" t="s">
        <v>152</v>
      </c>
      <c r="E39" s="97" t="s">
        <v>31</v>
      </c>
      <c r="F39" s="97"/>
      <c r="G39" s="98"/>
      <c r="H39" s="99"/>
    </row>
    <row r="40" spans="1:8" ht="12.75">
      <c r="A40" s="96" t="str">
        <f>+'System Delivery'!$F$4</f>
        <v>OAMBL</v>
      </c>
      <c r="B40" s="96">
        <f t="shared" si="1"/>
        <v>2012</v>
      </c>
      <c r="C40" s="96">
        <v>2</v>
      </c>
      <c r="D40" s="97" t="s">
        <v>152</v>
      </c>
      <c r="E40" s="97" t="s">
        <v>32</v>
      </c>
      <c r="F40" s="97"/>
      <c r="G40" s="98"/>
      <c r="H40" s="99"/>
    </row>
    <row r="41" spans="1:8" ht="12.75">
      <c r="A41" s="96" t="str">
        <f>+'System Delivery'!$F$4</f>
        <v>OAMBL</v>
      </c>
      <c r="B41" s="96">
        <f t="shared" si="1"/>
        <v>2012</v>
      </c>
      <c r="C41" s="96">
        <v>2</v>
      </c>
      <c r="D41" s="97" t="s">
        <v>152</v>
      </c>
      <c r="E41" s="97" t="s">
        <v>33</v>
      </c>
      <c r="F41" s="97"/>
      <c r="G41" s="98"/>
      <c r="H41" s="99"/>
    </row>
    <row r="43" spans="1:8" ht="12.75">
      <c r="A43" s="207" t="s">
        <v>6</v>
      </c>
      <c r="B43" s="207"/>
      <c r="C43" s="207"/>
      <c r="D43" s="207"/>
      <c r="E43" s="207"/>
      <c r="F43" s="207"/>
      <c r="G43" s="207"/>
      <c r="H43" s="207"/>
    </row>
    <row r="44" spans="1:8" ht="12.75">
      <c r="A44" s="96" t="str">
        <f>+'System Delivery'!$F$4</f>
        <v>OAMBL</v>
      </c>
      <c r="B44" s="96">
        <f aca="true" t="shared" si="2" ref="B44:B58">+$B$6</f>
        <v>2012</v>
      </c>
      <c r="C44" s="96">
        <v>3</v>
      </c>
      <c r="D44" s="97" t="s">
        <v>150</v>
      </c>
      <c r="E44" s="97" t="s">
        <v>29</v>
      </c>
      <c r="F44" s="97"/>
      <c r="G44" s="98"/>
      <c r="H44" s="99"/>
    </row>
    <row r="45" spans="1:8" ht="12.75">
      <c r="A45" s="96" t="str">
        <f>+'System Delivery'!$F$4</f>
        <v>OAMBL</v>
      </c>
      <c r="B45" s="96">
        <f t="shared" si="2"/>
        <v>2012</v>
      </c>
      <c r="C45" s="96">
        <v>3</v>
      </c>
      <c r="D45" s="97" t="s">
        <v>150</v>
      </c>
      <c r="E45" s="97" t="s">
        <v>30</v>
      </c>
      <c r="F45" s="97"/>
      <c r="G45" s="98"/>
      <c r="H45" s="99"/>
    </row>
    <row r="46" spans="1:8" ht="12.75">
      <c r="A46" s="96" t="str">
        <f>+'System Delivery'!$F$4</f>
        <v>OAMBL</v>
      </c>
      <c r="B46" s="96">
        <f t="shared" si="2"/>
        <v>2012</v>
      </c>
      <c r="C46" s="96">
        <v>3</v>
      </c>
      <c r="D46" s="97" t="s">
        <v>150</v>
      </c>
      <c r="E46" s="97" t="s">
        <v>31</v>
      </c>
      <c r="F46" s="97"/>
      <c r="G46" s="98"/>
      <c r="H46" s="99"/>
    </row>
    <row r="47" spans="1:8" ht="12.75">
      <c r="A47" s="96" t="str">
        <f>+'System Delivery'!$F$4</f>
        <v>OAMBL</v>
      </c>
      <c r="B47" s="96">
        <f t="shared" si="2"/>
        <v>2012</v>
      </c>
      <c r="C47" s="96">
        <v>3</v>
      </c>
      <c r="D47" s="97" t="s">
        <v>150</v>
      </c>
      <c r="E47" s="97" t="s">
        <v>32</v>
      </c>
      <c r="F47" s="97"/>
      <c r="G47" s="98"/>
      <c r="H47" s="99"/>
    </row>
    <row r="48" spans="1:8" ht="12.75">
      <c r="A48" s="96" t="str">
        <f>+'System Delivery'!$F$4</f>
        <v>OAMBL</v>
      </c>
      <c r="B48" s="96">
        <f t="shared" si="2"/>
        <v>2012</v>
      </c>
      <c r="C48" s="96">
        <v>3</v>
      </c>
      <c r="D48" s="97" t="s">
        <v>150</v>
      </c>
      <c r="E48" s="97" t="s">
        <v>33</v>
      </c>
      <c r="F48" s="97"/>
      <c r="G48" s="98"/>
      <c r="H48" s="99"/>
    </row>
    <row r="49" spans="1:8" ht="12.75">
      <c r="A49" s="96" t="str">
        <f>+'System Delivery'!$F$4</f>
        <v>OAMBL</v>
      </c>
      <c r="B49" s="96">
        <f t="shared" si="2"/>
        <v>2012</v>
      </c>
      <c r="C49" s="96">
        <v>3</v>
      </c>
      <c r="D49" s="97" t="s">
        <v>151</v>
      </c>
      <c r="E49" s="100" t="s">
        <v>29</v>
      </c>
      <c r="F49" s="179"/>
      <c r="G49" s="101"/>
      <c r="H49" s="98"/>
    </row>
    <row r="50" spans="1:8" ht="12.75">
      <c r="A50" s="96" t="str">
        <f>+'System Delivery'!$F$4</f>
        <v>OAMBL</v>
      </c>
      <c r="B50" s="96">
        <f t="shared" si="2"/>
        <v>2012</v>
      </c>
      <c r="C50" s="96">
        <v>3</v>
      </c>
      <c r="D50" s="97" t="s">
        <v>151</v>
      </c>
      <c r="E50" s="100" t="s">
        <v>30</v>
      </c>
      <c r="F50" s="179"/>
      <c r="G50" s="101"/>
      <c r="H50" s="101"/>
    </row>
    <row r="51" spans="1:8" ht="12.75">
      <c r="A51" s="96" t="str">
        <f>+'System Delivery'!$F$4</f>
        <v>OAMBL</v>
      </c>
      <c r="B51" s="96">
        <f t="shared" si="2"/>
        <v>2012</v>
      </c>
      <c r="C51" s="96">
        <v>3</v>
      </c>
      <c r="D51" s="97" t="s">
        <v>151</v>
      </c>
      <c r="E51" s="100" t="s">
        <v>31</v>
      </c>
      <c r="F51" s="179"/>
      <c r="G51" s="101"/>
      <c r="H51" s="57"/>
    </row>
    <row r="52" spans="1:8" ht="12.75">
      <c r="A52" s="96" t="str">
        <f>+'System Delivery'!$F$4</f>
        <v>OAMBL</v>
      </c>
      <c r="B52" s="96">
        <f t="shared" si="2"/>
        <v>2012</v>
      </c>
      <c r="C52" s="96">
        <v>3</v>
      </c>
      <c r="D52" s="97" t="s">
        <v>151</v>
      </c>
      <c r="E52" s="100" t="s">
        <v>32</v>
      </c>
      <c r="F52" s="179"/>
      <c r="G52" s="101"/>
      <c r="H52" s="102"/>
    </row>
    <row r="53" spans="1:8" ht="12.75">
      <c r="A53" s="96" t="str">
        <f>+'System Delivery'!$F$4</f>
        <v>OAMBL</v>
      </c>
      <c r="B53" s="96">
        <f t="shared" si="2"/>
        <v>2012</v>
      </c>
      <c r="C53" s="96">
        <v>3</v>
      </c>
      <c r="D53" s="97" t="s">
        <v>151</v>
      </c>
      <c r="E53" s="100" t="s">
        <v>33</v>
      </c>
      <c r="F53" s="179"/>
      <c r="G53" s="101"/>
      <c r="H53" s="102"/>
    </row>
    <row r="54" spans="1:8" ht="12.75">
      <c r="A54" s="96" t="str">
        <f>+'System Delivery'!$F$4</f>
        <v>OAMBL</v>
      </c>
      <c r="B54" s="96">
        <f t="shared" si="2"/>
        <v>2012</v>
      </c>
      <c r="C54" s="96">
        <v>3</v>
      </c>
      <c r="D54" s="97" t="s">
        <v>152</v>
      </c>
      <c r="E54" s="97" t="s">
        <v>29</v>
      </c>
      <c r="F54" s="97"/>
      <c r="G54" s="98"/>
      <c r="H54" s="99"/>
    </row>
    <row r="55" spans="1:8" ht="12.75">
      <c r="A55" s="96" t="str">
        <f>+'System Delivery'!$F$4</f>
        <v>OAMBL</v>
      </c>
      <c r="B55" s="96">
        <f t="shared" si="2"/>
        <v>2012</v>
      </c>
      <c r="C55" s="96">
        <v>3</v>
      </c>
      <c r="D55" s="97" t="s">
        <v>152</v>
      </c>
      <c r="E55" s="97" t="s">
        <v>30</v>
      </c>
      <c r="F55" s="97"/>
      <c r="G55" s="98"/>
      <c r="H55" s="99"/>
    </row>
    <row r="56" spans="1:8" ht="12.75">
      <c r="A56" s="96" t="str">
        <f>+'System Delivery'!$F$4</f>
        <v>OAMBL</v>
      </c>
      <c r="B56" s="96">
        <f t="shared" si="2"/>
        <v>2012</v>
      </c>
      <c r="C56" s="96">
        <v>3</v>
      </c>
      <c r="D56" s="97" t="s">
        <v>152</v>
      </c>
      <c r="E56" s="97" t="s">
        <v>31</v>
      </c>
      <c r="F56" s="97"/>
      <c r="G56" s="98"/>
      <c r="H56" s="99"/>
    </row>
    <row r="57" spans="1:8" ht="12.75">
      <c r="A57" s="96" t="str">
        <f>+'System Delivery'!$F$4</f>
        <v>OAMBL</v>
      </c>
      <c r="B57" s="96">
        <f t="shared" si="2"/>
        <v>2012</v>
      </c>
      <c r="C57" s="96">
        <v>3</v>
      </c>
      <c r="D57" s="97" t="s">
        <v>152</v>
      </c>
      <c r="E57" s="97" t="s">
        <v>32</v>
      </c>
      <c r="F57" s="97"/>
      <c r="G57" s="98"/>
      <c r="H57" s="99"/>
    </row>
    <row r="58" spans="1:8" ht="12.75">
      <c r="A58" s="96" t="str">
        <f>+'System Delivery'!$F$4</f>
        <v>OAMBL</v>
      </c>
      <c r="B58" s="96">
        <f t="shared" si="2"/>
        <v>2012</v>
      </c>
      <c r="C58" s="96">
        <v>3</v>
      </c>
      <c r="D58" s="97" t="s">
        <v>152</v>
      </c>
      <c r="E58" s="97" t="s">
        <v>33</v>
      </c>
      <c r="F58" s="97"/>
      <c r="G58" s="98"/>
      <c r="H58" s="99"/>
    </row>
    <row r="60" spans="1:8" ht="12.75">
      <c r="A60" s="207" t="s">
        <v>7</v>
      </c>
      <c r="B60" s="207"/>
      <c r="C60" s="207"/>
      <c r="D60" s="207"/>
      <c r="E60" s="207"/>
      <c r="F60" s="207"/>
      <c r="G60" s="207"/>
      <c r="H60" s="207"/>
    </row>
    <row r="61" spans="1:8" ht="12.75">
      <c r="A61" s="96" t="str">
        <f>+'[1]System Delivery'!$F$4</f>
        <v>OAMHR</v>
      </c>
      <c r="B61" s="96">
        <f aca="true" t="shared" si="3" ref="B61:B75">+$B$6</f>
        <v>2012</v>
      </c>
      <c r="C61" s="96">
        <v>4</v>
      </c>
      <c r="D61" s="97" t="s">
        <v>150</v>
      </c>
      <c r="E61" s="97" t="s">
        <v>29</v>
      </c>
      <c r="F61" s="97"/>
      <c r="G61" s="98"/>
      <c r="H61" s="99"/>
    </row>
    <row r="62" spans="1:8" ht="12.75">
      <c r="A62" s="96" t="str">
        <f>+'[1]System Delivery'!$F$4</f>
        <v>OAMHR</v>
      </c>
      <c r="B62" s="96">
        <f t="shared" si="3"/>
        <v>2012</v>
      </c>
      <c r="C62" s="96">
        <v>4</v>
      </c>
      <c r="D62" s="97" t="s">
        <v>150</v>
      </c>
      <c r="E62" s="97" t="s">
        <v>30</v>
      </c>
      <c r="F62" s="97"/>
      <c r="G62" s="98"/>
      <c r="H62" s="99"/>
    </row>
    <row r="63" spans="1:8" ht="12.75">
      <c r="A63" s="96" t="str">
        <f>+'[1]System Delivery'!$F$4</f>
        <v>OAMHR</v>
      </c>
      <c r="B63" s="96">
        <f t="shared" si="3"/>
        <v>2012</v>
      </c>
      <c r="C63" s="96">
        <v>4</v>
      </c>
      <c r="D63" s="97" t="s">
        <v>150</v>
      </c>
      <c r="E63" s="97" t="s">
        <v>31</v>
      </c>
      <c r="F63" s="97"/>
      <c r="G63" s="98"/>
      <c r="H63" s="99"/>
    </row>
    <row r="64" spans="1:8" ht="12.75">
      <c r="A64" s="96" t="str">
        <f>+'[1]System Delivery'!$F$4</f>
        <v>OAMHR</v>
      </c>
      <c r="B64" s="96">
        <f t="shared" si="3"/>
        <v>2012</v>
      </c>
      <c r="C64" s="96">
        <v>4</v>
      </c>
      <c r="D64" s="97" t="s">
        <v>150</v>
      </c>
      <c r="E64" s="97" t="s">
        <v>32</v>
      </c>
      <c r="F64" s="97"/>
      <c r="G64" s="98"/>
      <c r="H64" s="99"/>
    </row>
    <row r="65" spans="1:8" ht="12.75">
      <c r="A65" s="96" t="str">
        <f>+'[1]System Delivery'!$F$4</f>
        <v>OAMHR</v>
      </c>
      <c r="B65" s="96">
        <f t="shared" si="3"/>
        <v>2012</v>
      </c>
      <c r="C65" s="96">
        <v>4</v>
      </c>
      <c r="D65" s="97" t="s">
        <v>150</v>
      </c>
      <c r="E65" s="97" t="s">
        <v>33</v>
      </c>
      <c r="F65" s="97"/>
      <c r="G65" s="98"/>
      <c r="H65" s="99"/>
    </row>
    <row r="66" spans="1:8" ht="12.75">
      <c r="A66" s="96" t="str">
        <f>+'[1]System Delivery'!$F$4</f>
        <v>OAMHR</v>
      </c>
      <c r="B66" s="96">
        <f t="shared" si="3"/>
        <v>2012</v>
      </c>
      <c r="C66" s="96">
        <v>4</v>
      </c>
      <c r="D66" s="97" t="s">
        <v>151</v>
      </c>
      <c r="E66" s="100" t="s">
        <v>29</v>
      </c>
      <c r="F66" s="179"/>
      <c r="G66" s="101"/>
      <c r="H66" s="98"/>
    </row>
    <row r="67" spans="1:8" ht="12.75">
      <c r="A67" s="96" t="str">
        <f>+'[1]System Delivery'!$F$4</f>
        <v>OAMHR</v>
      </c>
      <c r="B67" s="96">
        <f t="shared" si="3"/>
        <v>2012</v>
      </c>
      <c r="C67" s="96">
        <v>4</v>
      </c>
      <c r="D67" s="97" t="s">
        <v>151</v>
      </c>
      <c r="E67" s="100" t="s">
        <v>30</v>
      </c>
      <c r="F67" s="179"/>
      <c r="G67" s="101"/>
      <c r="H67" s="101"/>
    </row>
    <row r="68" spans="1:8" ht="12.75">
      <c r="A68" s="96" t="str">
        <f>+'[1]System Delivery'!$F$4</f>
        <v>OAMHR</v>
      </c>
      <c r="B68" s="96">
        <f t="shared" si="3"/>
        <v>2012</v>
      </c>
      <c r="C68" s="96">
        <v>4</v>
      </c>
      <c r="D68" s="97" t="s">
        <v>151</v>
      </c>
      <c r="E68" s="100" t="s">
        <v>31</v>
      </c>
      <c r="F68" s="179"/>
      <c r="G68" s="101"/>
      <c r="H68" s="57"/>
    </row>
    <row r="69" spans="1:8" ht="12.75">
      <c r="A69" s="96" t="str">
        <f>+'[1]System Delivery'!$F$4</f>
        <v>OAMHR</v>
      </c>
      <c r="B69" s="96">
        <f t="shared" si="3"/>
        <v>2012</v>
      </c>
      <c r="C69" s="96">
        <v>4</v>
      </c>
      <c r="D69" s="97" t="s">
        <v>151</v>
      </c>
      <c r="E69" s="100" t="s">
        <v>32</v>
      </c>
      <c r="F69" s="179"/>
      <c r="G69" s="101"/>
      <c r="H69" s="102"/>
    </row>
    <row r="70" spans="1:8" ht="12.75">
      <c r="A70" s="96" t="str">
        <f>+'[1]System Delivery'!$F$4</f>
        <v>OAMHR</v>
      </c>
      <c r="B70" s="96">
        <f t="shared" si="3"/>
        <v>2012</v>
      </c>
      <c r="C70" s="96">
        <v>4</v>
      </c>
      <c r="D70" s="97" t="s">
        <v>151</v>
      </c>
      <c r="E70" s="100" t="s">
        <v>33</v>
      </c>
      <c r="F70" s="179"/>
      <c r="G70" s="101"/>
      <c r="H70" s="102"/>
    </row>
    <row r="71" spans="1:8" ht="12.75">
      <c r="A71" s="96" t="str">
        <f>+'[1]System Delivery'!$F$4</f>
        <v>OAMHR</v>
      </c>
      <c r="B71" s="96">
        <f t="shared" si="3"/>
        <v>2012</v>
      </c>
      <c r="C71" s="96">
        <v>4</v>
      </c>
      <c r="D71" s="97" t="s">
        <v>152</v>
      </c>
      <c r="E71" s="97" t="s">
        <v>29</v>
      </c>
      <c r="F71" s="97"/>
      <c r="G71" s="98"/>
      <c r="H71" s="99"/>
    </row>
    <row r="72" spans="1:8" ht="12.75">
      <c r="A72" s="96" t="str">
        <f>+'[1]System Delivery'!$F$4</f>
        <v>OAMHR</v>
      </c>
      <c r="B72" s="96">
        <f t="shared" si="3"/>
        <v>2012</v>
      </c>
      <c r="C72" s="96">
        <v>4</v>
      </c>
      <c r="D72" s="97" t="s">
        <v>152</v>
      </c>
      <c r="E72" s="97" t="s">
        <v>30</v>
      </c>
      <c r="F72" s="97"/>
      <c r="G72" s="98"/>
      <c r="H72" s="99"/>
    </row>
    <row r="73" spans="1:8" ht="12.75">
      <c r="A73" s="96" t="str">
        <f>+'[1]System Delivery'!$F$4</f>
        <v>OAMHR</v>
      </c>
      <c r="B73" s="96">
        <f t="shared" si="3"/>
        <v>2012</v>
      </c>
      <c r="C73" s="96">
        <v>4</v>
      </c>
      <c r="D73" s="97" t="s">
        <v>152</v>
      </c>
      <c r="E73" s="97" t="s">
        <v>31</v>
      </c>
      <c r="F73" s="97"/>
      <c r="G73" s="98"/>
      <c r="H73" s="99"/>
    </row>
    <row r="74" spans="1:8" ht="12.75">
      <c r="A74" s="96" t="str">
        <f>+'[1]System Delivery'!$F$4</f>
        <v>OAMHR</v>
      </c>
      <c r="B74" s="96">
        <f t="shared" si="3"/>
        <v>2012</v>
      </c>
      <c r="C74" s="96">
        <v>4</v>
      </c>
      <c r="D74" s="97" t="s">
        <v>152</v>
      </c>
      <c r="E74" s="97" t="s">
        <v>32</v>
      </c>
      <c r="F74" s="97"/>
      <c r="G74" s="98"/>
      <c r="H74" s="99"/>
    </row>
    <row r="75" spans="1:8" ht="12.75">
      <c r="A75" s="96" t="str">
        <f>+'[1]System Delivery'!$F$4</f>
        <v>OAMHR</v>
      </c>
      <c r="B75" s="96">
        <f t="shared" si="3"/>
        <v>2012</v>
      </c>
      <c r="C75" s="96">
        <v>4</v>
      </c>
      <c r="D75" s="97" t="s">
        <v>152</v>
      </c>
      <c r="E75" s="97" t="s">
        <v>33</v>
      </c>
      <c r="F75" s="97"/>
      <c r="G75" s="98"/>
      <c r="H75" s="99"/>
    </row>
  </sheetData>
  <sheetProtection/>
  <mergeCells count="15">
    <mergeCell ref="A43:H43"/>
    <mergeCell ref="A26:H26"/>
    <mergeCell ref="F7:F8"/>
    <mergeCell ref="A9:H9"/>
    <mergeCell ref="E7:E8"/>
    <mergeCell ref="A60:H60"/>
    <mergeCell ref="A1:H1"/>
    <mergeCell ref="A2:H2"/>
    <mergeCell ref="A3:H3"/>
    <mergeCell ref="A4:H4"/>
    <mergeCell ref="A5:H5"/>
    <mergeCell ref="A7:A8"/>
    <mergeCell ref="B7:B8"/>
    <mergeCell ref="C7:C8"/>
    <mergeCell ref="D7:D8"/>
  </mergeCells>
  <printOptions horizontalCentered="1"/>
  <pageMargins left="1" right="1" top="1" bottom="0.25" header="0.5" footer="0.5"/>
  <pageSetup fitToHeight="1" fitToWidth="1" horizontalDpi="300" verticalDpi="300" orientation="portrait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10" sqref="B10"/>
    </sheetView>
  </sheetViews>
  <sheetFormatPr defaultColWidth="9.33203125" defaultRowHeight="12.75"/>
  <cols>
    <col min="4" max="4" width="9.5" style="32" bestFit="1" customWidth="1"/>
    <col min="6" max="6" width="9.5" style="32" bestFit="1" customWidth="1"/>
  </cols>
  <sheetData>
    <row r="1" spans="1:7" s="26" customFormat="1" ht="51">
      <c r="A1" s="25" t="s">
        <v>57</v>
      </c>
      <c r="B1" s="26" t="s">
        <v>0</v>
      </c>
      <c r="C1" s="25" t="s">
        <v>1</v>
      </c>
      <c r="D1" s="27" t="s">
        <v>58</v>
      </c>
      <c r="E1" s="25" t="s">
        <v>59</v>
      </c>
      <c r="F1" s="27" t="s">
        <v>60</v>
      </c>
      <c r="G1" s="26" t="s">
        <v>61</v>
      </c>
    </row>
    <row r="2" spans="1:7" s="18" customFormat="1" ht="12.75">
      <c r="A2" s="28" t="str">
        <f>+'System Delivery'!$F$4</f>
        <v>OAMBL</v>
      </c>
      <c r="B2" s="28">
        <f>+'System Delivery'!$C$5</f>
        <v>2012</v>
      </c>
      <c r="C2" s="28">
        <v>1</v>
      </c>
      <c r="D2" s="29">
        <f>+'System Delivery'!M10</f>
        <v>41010</v>
      </c>
      <c r="E2" s="28">
        <f>+'System Delivery'!K10</f>
        <v>2868</v>
      </c>
      <c r="F2" s="50">
        <v>40672</v>
      </c>
      <c r="G2" s="18" t="s">
        <v>62</v>
      </c>
    </row>
    <row r="3" spans="1:7" s="18" customFormat="1" ht="12.75">
      <c r="A3" s="28" t="str">
        <f>+'System Delivery'!$F$4</f>
        <v>OAMBL</v>
      </c>
      <c r="B3" s="28">
        <f>+'System Delivery'!$C$5</f>
        <v>2012</v>
      </c>
      <c r="C3" s="28">
        <v>2</v>
      </c>
      <c r="D3" s="29">
        <f>+'System Delivery'!M13</f>
        <v>0</v>
      </c>
      <c r="E3" s="28">
        <f>+'System Delivery'!K13</f>
        <v>0</v>
      </c>
      <c r="G3" s="18" t="s">
        <v>62</v>
      </c>
    </row>
    <row r="4" spans="1:7" s="18" customFormat="1" ht="12.75">
      <c r="A4" s="28" t="str">
        <f>+'System Delivery'!$F$4</f>
        <v>OAMBL</v>
      </c>
      <c r="B4" s="28">
        <f>+'System Delivery'!$C$5</f>
        <v>2012</v>
      </c>
      <c r="C4" s="28">
        <v>3</v>
      </c>
      <c r="D4" s="29">
        <f>+'System Delivery'!M16</f>
        <v>0</v>
      </c>
      <c r="E4" s="28">
        <f>+'System Delivery'!K16</f>
        <v>0</v>
      </c>
      <c r="G4" s="18" t="s">
        <v>62</v>
      </c>
    </row>
    <row r="5" spans="1:7" s="18" customFormat="1" ht="12.75">
      <c r="A5" s="28" t="str">
        <f>+'System Delivery'!$F$4</f>
        <v>OAMBL</v>
      </c>
      <c r="B5" s="28">
        <f>+'System Delivery'!$C$5</f>
        <v>2012</v>
      </c>
      <c r="C5" s="28">
        <v>4</v>
      </c>
      <c r="D5" s="29">
        <f>+'System Delivery'!M19</f>
        <v>0</v>
      </c>
      <c r="E5" s="28">
        <f>+'System Delivery'!K19</f>
        <v>0</v>
      </c>
      <c r="G5" s="18" t="s">
        <v>62</v>
      </c>
    </row>
    <row r="9" spans="1:7" ht="12.75">
      <c r="A9" s="28" t="str">
        <f>+'System Delivery'!$F$4</f>
        <v>OAMBL</v>
      </c>
      <c r="B9" s="28">
        <f>+'System Delivery'!$C$5</f>
        <v>2012</v>
      </c>
      <c r="C9" s="28">
        <v>1</v>
      </c>
      <c r="D9" s="29">
        <f>+'System Delivery'!M17</f>
        <v>0</v>
      </c>
      <c r="E9" s="28">
        <f>+'System Delivery'!K17</f>
        <v>0</v>
      </c>
      <c r="F9" s="50">
        <v>40672</v>
      </c>
      <c r="G9" s="18" t="s">
        <v>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14" sqref="A14"/>
    </sheetView>
  </sheetViews>
  <sheetFormatPr defaultColWidth="9.33203125" defaultRowHeight="12.75"/>
  <cols>
    <col min="6" max="6" width="9.33203125" style="33" customWidth="1"/>
    <col min="8" max="8" width="9.33203125" style="33" customWidth="1"/>
    <col min="12" max="12" width="9.33203125" style="33" customWidth="1"/>
    <col min="14" max="14" width="9.33203125" style="33" customWidth="1"/>
    <col min="18" max="18" width="9.33203125" style="33" customWidth="1"/>
    <col min="20" max="20" width="9.33203125" style="33" customWidth="1"/>
  </cols>
  <sheetData>
    <row r="1" spans="1:3" ht="12.75">
      <c r="A1" t="s">
        <v>64</v>
      </c>
      <c r="C1">
        <v>1000000</v>
      </c>
    </row>
    <row r="2" spans="1:24" s="24" customFormat="1" ht="76.5">
      <c r="A2" s="24" t="s">
        <v>57</v>
      </c>
      <c r="B2" s="24" t="s">
        <v>0</v>
      </c>
      <c r="C2" s="24" t="s">
        <v>1</v>
      </c>
      <c r="D2" s="24" t="s">
        <v>65</v>
      </c>
      <c r="E2" s="24" t="s">
        <v>66</v>
      </c>
      <c r="F2" s="34" t="s">
        <v>67</v>
      </c>
      <c r="G2" s="24" t="s">
        <v>68</v>
      </c>
      <c r="H2" s="34" t="s">
        <v>69</v>
      </c>
      <c r="I2" s="24" t="s">
        <v>70</v>
      </c>
      <c r="J2" s="24" t="s">
        <v>71</v>
      </c>
      <c r="K2" s="24" t="s">
        <v>72</v>
      </c>
      <c r="L2" s="34" t="s">
        <v>73</v>
      </c>
      <c r="M2" s="24" t="s">
        <v>74</v>
      </c>
      <c r="N2" s="34" t="s">
        <v>75</v>
      </c>
      <c r="O2" s="24" t="s">
        <v>76</v>
      </c>
      <c r="P2" s="24" t="s">
        <v>77</v>
      </c>
      <c r="Q2" s="24" t="s">
        <v>78</v>
      </c>
      <c r="R2" s="34" t="s">
        <v>79</v>
      </c>
      <c r="S2" s="24" t="s">
        <v>80</v>
      </c>
      <c r="T2" s="34" t="s">
        <v>81</v>
      </c>
      <c r="U2" s="24" t="s">
        <v>82</v>
      </c>
      <c r="V2" s="24" t="s">
        <v>60</v>
      </c>
      <c r="W2" s="24" t="s">
        <v>61</v>
      </c>
      <c r="X2" s="24" t="s">
        <v>83</v>
      </c>
    </row>
    <row r="3" spans="1:21" ht="12.75">
      <c r="A3" s="28" t="str">
        <f>+'System Delivery'!$F$4</f>
        <v>OAMBL</v>
      </c>
      <c r="B3" s="28">
        <f>+'System Delivery'!$C$5</f>
        <v>2012</v>
      </c>
      <c r="C3" s="28">
        <v>1</v>
      </c>
      <c r="D3">
        <f>+'System Delivery'!C8*$C$1</f>
        <v>1249000</v>
      </c>
      <c r="E3">
        <f>+'System Delivery'!D8*$C$1</f>
        <v>2904000</v>
      </c>
      <c r="F3" s="33">
        <f>+'System Delivery'!E8</f>
        <v>40935</v>
      </c>
      <c r="G3">
        <f>+'System Delivery'!F8*$C$1</f>
        <v>899000</v>
      </c>
      <c r="H3" s="33">
        <f>+'System Delivery'!G8</f>
        <v>40921</v>
      </c>
      <c r="I3">
        <f>+'System Delivery'!H8</f>
        <v>8</v>
      </c>
      <c r="J3">
        <f>+'System Delivery'!C9*$C$1</f>
        <v>964000</v>
      </c>
      <c r="K3">
        <f>+'System Delivery'!D9*$C$1</f>
        <v>1404000</v>
      </c>
      <c r="L3" s="33">
        <f>+'System Delivery'!E9</f>
        <v>40940</v>
      </c>
      <c r="M3">
        <f>+'System Delivery'!F9*$C$1</f>
        <v>749000</v>
      </c>
      <c r="N3" s="33">
        <f>+'System Delivery'!G9</f>
        <v>40966</v>
      </c>
      <c r="O3">
        <f>+'System Delivery'!H9</f>
        <v>5</v>
      </c>
      <c r="P3">
        <f>+'System Delivery'!C10*$C$1</f>
        <v>1034999.9999999999</v>
      </c>
      <c r="Q3">
        <f>+'System Delivery'!D10*$C$1</f>
        <v>1682000</v>
      </c>
      <c r="R3" s="33">
        <f>+'System Delivery'!E10</f>
        <v>40987</v>
      </c>
      <c r="S3">
        <f>+'System Delivery'!F10*$C$1</f>
        <v>726000</v>
      </c>
      <c r="T3" s="33">
        <f>+'System Delivery'!G10</f>
        <v>40974</v>
      </c>
      <c r="U3">
        <f>+'System Delivery'!H10</f>
        <v>6</v>
      </c>
    </row>
    <row r="4" spans="1:21" ht="12.75">
      <c r="A4" s="28" t="str">
        <f>+'System Delivery'!$F$4</f>
        <v>OAMBL</v>
      </c>
      <c r="B4" s="28">
        <f>+'System Delivery'!$C$5</f>
        <v>2012</v>
      </c>
      <c r="C4" s="28">
        <v>2</v>
      </c>
      <c r="D4">
        <f>+'System Delivery'!C11*$C$1</f>
        <v>0</v>
      </c>
      <c r="E4">
        <f>+'System Delivery'!D11*$C$1</f>
        <v>0</v>
      </c>
      <c r="F4" s="33">
        <f>+'System Delivery'!E11</f>
        <v>0</v>
      </c>
      <c r="G4">
        <f>+'System Delivery'!F11*$C$1</f>
        <v>0</v>
      </c>
      <c r="H4" s="33">
        <f>+'System Delivery'!G11</f>
        <v>0</v>
      </c>
      <c r="I4">
        <f>+'System Delivery'!H11</f>
        <v>0</v>
      </c>
      <c r="J4">
        <f>+'System Delivery'!C12*$C$1</f>
        <v>0</v>
      </c>
      <c r="K4">
        <f>+'System Delivery'!D12*$C$1</f>
        <v>0</v>
      </c>
      <c r="L4" s="33">
        <f>+'System Delivery'!E12</f>
        <v>0</v>
      </c>
      <c r="M4">
        <f>+'System Delivery'!F12*$C$1</f>
        <v>0</v>
      </c>
      <c r="N4" s="33">
        <f>+'System Delivery'!G12</f>
        <v>0</v>
      </c>
      <c r="O4">
        <f>+'System Delivery'!H12</f>
        <v>0</v>
      </c>
      <c r="P4">
        <f>+'System Delivery'!C13*$C$1</f>
        <v>0</v>
      </c>
      <c r="Q4">
        <f>+'System Delivery'!D13*$C$1</f>
        <v>0</v>
      </c>
      <c r="R4" s="33">
        <f>+'System Delivery'!E13</f>
        <v>0</v>
      </c>
      <c r="S4">
        <f>+'System Delivery'!F13*$C$1</f>
        <v>0</v>
      </c>
      <c r="T4" s="33">
        <f>+'System Delivery'!G13</f>
        <v>0</v>
      </c>
      <c r="U4">
        <f>+'System Delivery'!H13</f>
        <v>0</v>
      </c>
    </row>
    <row r="5" spans="1:21" ht="12.75">
      <c r="A5" s="28" t="str">
        <f>+'System Delivery'!$F$4</f>
        <v>OAMBL</v>
      </c>
      <c r="B5" s="28">
        <f>+'System Delivery'!$C$5</f>
        <v>2012</v>
      </c>
      <c r="C5" s="28">
        <v>3</v>
      </c>
      <c r="D5">
        <f>+'System Delivery'!C14*$C$1</f>
        <v>0</v>
      </c>
      <c r="E5">
        <f>+'System Delivery'!D14*$C$1</f>
        <v>0</v>
      </c>
      <c r="F5" s="33">
        <f>+'System Delivery'!E14</f>
        <v>0</v>
      </c>
      <c r="G5">
        <f>+'System Delivery'!F14*$C$1</f>
        <v>0</v>
      </c>
      <c r="H5" s="33">
        <f>+'System Delivery'!G14</f>
        <v>0</v>
      </c>
      <c r="I5">
        <f>+'System Delivery'!H14</f>
        <v>0</v>
      </c>
      <c r="J5">
        <f>+'System Delivery'!C15*$C$1</f>
        <v>0</v>
      </c>
      <c r="K5">
        <f>+'System Delivery'!D15*$C$1</f>
        <v>0</v>
      </c>
      <c r="L5" s="33">
        <f>+'System Delivery'!E15</f>
        <v>0</v>
      </c>
      <c r="M5">
        <f>+'System Delivery'!F15*$C$1</f>
        <v>0</v>
      </c>
      <c r="N5" s="33">
        <f>+'System Delivery'!G15</f>
        <v>0</v>
      </c>
      <c r="O5">
        <f>+'System Delivery'!H15</f>
        <v>0</v>
      </c>
      <c r="P5">
        <f>+'System Delivery'!C16*$C$1</f>
        <v>0</v>
      </c>
      <c r="Q5">
        <f>+'System Delivery'!D16*$C$1</f>
        <v>0</v>
      </c>
      <c r="R5" s="33">
        <f>+'System Delivery'!E16</f>
        <v>0</v>
      </c>
      <c r="S5">
        <f>+'System Delivery'!F16*$C$1</f>
        <v>0</v>
      </c>
      <c r="T5" s="33">
        <f>+'System Delivery'!G16</f>
        <v>0</v>
      </c>
      <c r="U5">
        <f>+'System Delivery'!H16</f>
        <v>0</v>
      </c>
    </row>
    <row r="6" spans="1:21" ht="12.75">
      <c r="A6" s="28" t="str">
        <f>+'System Delivery'!$F$4</f>
        <v>OAMBL</v>
      </c>
      <c r="B6" s="28">
        <f>+'System Delivery'!$C$5</f>
        <v>2012</v>
      </c>
      <c r="C6" s="28">
        <v>4</v>
      </c>
      <c r="D6">
        <f>+'System Delivery'!C17*$C$1</f>
        <v>0</v>
      </c>
      <c r="E6">
        <f>+'System Delivery'!D17*$C$1</f>
        <v>0</v>
      </c>
      <c r="F6" s="33">
        <f>+'System Delivery'!E17</f>
        <v>0</v>
      </c>
      <c r="G6">
        <f>+'System Delivery'!F17*$C$1</f>
        <v>0</v>
      </c>
      <c r="H6" s="33">
        <f>+'System Delivery'!G17</f>
        <v>0</v>
      </c>
      <c r="I6">
        <f>+'System Delivery'!H17</f>
        <v>0</v>
      </c>
      <c r="J6">
        <f>+'System Delivery'!C18*$C$1</f>
        <v>0</v>
      </c>
      <c r="K6">
        <f>+'System Delivery'!D18*$C$1</f>
        <v>0</v>
      </c>
      <c r="L6" s="33">
        <f>+'System Delivery'!E18</f>
        <v>0</v>
      </c>
      <c r="M6">
        <f>+'System Delivery'!F18*$C$1</f>
        <v>0</v>
      </c>
      <c r="N6" s="33">
        <f>+'System Delivery'!G18</f>
        <v>0</v>
      </c>
      <c r="O6">
        <f>+'System Delivery'!H18</f>
        <v>0</v>
      </c>
      <c r="P6">
        <f>+'System Delivery'!C19*$C$1</f>
        <v>0</v>
      </c>
      <c r="Q6">
        <f>+'System Delivery'!D19*$C$1</f>
        <v>0</v>
      </c>
      <c r="R6" s="33">
        <f>+'System Delivery'!E19</f>
        <v>0</v>
      </c>
      <c r="S6">
        <f>+'System Delivery'!F19*$C$1</f>
        <v>0</v>
      </c>
      <c r="T6" s="33">
        <f>+'System Delivery'!G19</f>
        <v>0</v>
      </c>
      <c r="U6">
        <f>+'System Delivery'!H19</f>
        <v>0</v>
      </c>
    </row>
    <row r="9" spans="6:20" s="35" customFormat="1" ht="12.75">
      <c r="F9" s="33"/>
      <c r="H9" s="33"/>
      <c r="L9" s="33"/>
      <c r="N9" s="33"/>
      <c r="R9" s="33"/>
      <c r="T9" s="33"/>
    </row>
    <row r="10" spans="6:20" s="35" customFormat="1" ht="12.75">
      <c r="F10" s="33"/>
      <c r="H10" s="33"/>
      <c r="L10" s="33"/>
      <c r="N10" s="33"/>
      <c r="R10" s="33"/>
      <c r="T10" s="33"/>
    </row>
    <row r="11" spans="6:20" s="35" customFormat="1" ht="12.75">
      <c r="F11" s="33"/>
      <c r="H11" s="33"/>
      <c r="L11" s="33"/>
      <c r="N11" s="33"/>
      <c r="R11" s="33"/>
      <c r="T11" s="33"/>
    </row>
  </sheetData>
  <sheetProtection/>
  <conditionalFormatting sqref="D1:E65536 G1:G65536 J1:K65536 M1:M65536 P1:Q65536 S1:S65536">
    <cfRule type="expression" priority="3" dxfId="0" stopIfTrue="1">
      <formula>$C$1=1000000</formula>
    </cfRule>
  </conditionalFormatting>
  <conditionalFormatting sqref="D1:E65536 G1:G65536 J1:K65536 M1:M65536 P1:Q65536 S1:S65536">
    <cfRule type="expression" priority="2" dxfId="6" stopIfTrue="1">
      <formula>$C$1=1000</formula>
    </cfRule>
  </conditionalFormatting>
  <conditionalFormatting sqref="D1:E65536 G1:G65536 J1:K65536 M1:M65536 P1:Q65536 S1:S65536">
    <cfRule type="expression" priority="1" dxfId="7" stopIfTrue="1">
      <formula>$C$1=1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17.16015625" style="18" bestFit="1" customWidth="1"/>
    <col min="3" max="3" width="18.33203125" style="0" bestFit="1" customWidth="1"/>
  </cols>
  <sheetData>
    <row r="1" spans="1:3" ht="12.75">
      <c r="A1" s="49" t="s">
        <v>96</v>
      </c>
      <c r="C1" s="49" t="s">
        <v>97</v>
      </c>
    </row>
    <row r="2" spans="1:3" ht="12.75">
      <c r="A2" s="38" t="s">
        <v>108</v>
      </c>
      <c r="C2" s="38" t="s">
        <v>115</v>
      </c>
    </row>
    <row r="3" spans="1:3" ht="12.75">
      <c r="A3" s="38" t="s">
        <v>105</v>
      </c>
      <c r="C3" s="38" t="s">
        <v>116</v>
      </c>
    </row>
    <row r="4" spans="1:3" ht="12.75">
      <c r="A4" s="38" t="s">
        <v>109</v>
      </c>
      <c r="C4" s="38" t="s">
        <v>117</v>
      </c>
    </row>
    <row r="5" spans="1:3" ht="12.75">
      <c r="A5" s="38" t="s">
        <v>33</v>
      </c>
      <c r="C5" s="38" t="s">
        <v>118</v>
      </c>
    </row>
    <row r="6" spans="1:3" ht="12.75">
      <c r="A6" s="38" t="s">
        <v>110</v>
      </c>
      <c r="C6" s="38" t="s">
        <v>33</v>
      </c>
    </row>
    <row r="7" spans="1:3" ht="12.75">
      <c r="A7" s="38" t="s">
        <v>55</v>
      </c>
      <c r="C7" s="38" t="s">
        <v>106</v>
      </c>
    </row>
    <row r="8" spans="1:3" ht="12.75">
      <c r="A8" s="38" t="s">
        <v>135</v>
      </c>
      <c r="C8" s="38" t="s">
        <v>56</v>
      </c>
    </row>
    <row r="9" spans="1:3" ht="12.75">
      <c r="A9" s="38" t="s">
        <v>136</v>
      </c>
      <c r="C9" s="38" t="s">
        <v>119</v>
      </c>
    </row>
    <row r="10" ht="12.75">
      <c r="C10" s="38" t="s">
        <v>120</v>
      </c>
    </row>
    <row r="11" ht="12.75">
      <c r="C11" s="18"/>
    </row>
    <row r="14" ht="12.75">
      <c r="C14" s="18"/>
    </row>
    <row r="15" ht="12.75">
      <c r="C1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Indiana-American Water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Ryan</dc:creator>
  <cp:keywords/>
  <dc:description/>
  <cp:lastModifiedBy>diazep</cp:lastModifiedBy>
  <cp:lastPrinted>2011-10-06T15:07:58Z</cp:lastPrinted>
  <dcterms:created xsi:type="dcterms:W3CDTF">2004-09-22T19:47:59Z</dcterms:created>
  <dcterms:modified xsi:type="dcterms:W3CDTF">2012-04-11T13:17:45Z</dcterms:modified>
  <cp:category/>
  <cp:version/>
  <cp:contentType/>
  <cp:contentStatus/>
</cp:coreProperties>
</file>