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9420" windowHeight="4500" activeTab="0"/>
  </bookViews>
  <sheets>
    <sheet name="Cover Page" sheetId="1" r:id="rId1"/>
    <sheet name="Sch 1" sheetId="2" r:id="rId2"/>
    <sheet name="Sch 1A" sheetId="3" r:id="rId3"/>
    <sheet name="Sch 2" sheetId="4" r:id="rId4"/>
    <sheet name="Sch 3" sheetId="5" r:id="rId5"/>
    <sheet name="Sch 4" sheetId="6" r:id="rId6"/>
  </sheets>
  <definedNames/>
  <calcPr fullCalcOnLoad="1" fullPrecision="0"/>
</workbook>
</file>

<file path=xl/sharedStrings.xml><?xml version="1.0" encoding="utf-8"?>
<sst xmlns="http://schemas.openxmlformats.org/spreadsheetml/2006/main" count="270" uniqueCount="170">
  <si>
    <t>THE WATERVILLE GAS &amp; OIL COMPANY</t>
  </si>
  <si>
    <t>PURCHASED GAS ADJUSTMENT</t>
  </si>
  <si>
    <t>Balance Adjustment</t>
  </si>
  <si>
    <t>Details for the Three Month Period Ended</t>
  </si>
  <si>
    <t>Particulars</t>
  </si>
  <si>
    <t>Unit</t>
  </si>
  <si>
    <t>Amount</t>
  </si>
  <si>
    <t>Less:</t>
  </si>
  <si>
    <t>Balance Adjustment for the AA</t>
  </si>
  <si>
    <t>$</t>
  </si>
  <si>
    <t>Dollar amount resulting from the AA of</t>
  </si>
  <si>
    <t>Cost difference between book and effective EGC as used to compute AA of the GCR</t>
  </si>
  <si>
    <t>in effect four quarters prior to the currently effective GCR</t>
  </si>
  <si>
    <t>$/Mcf as used to compute</t>
  </si>
  <si>
    <t>the GCR in effect four quarters prior to the currently effective GCR times the</t>
  </si>
  <si>
    <t>jurisdictional sales of</t>
  </si>
  <si>
    <t>date of the current GCR rate and the effective date of the GCR rate in effect</t>
  </si>
  <si>
    <t>approximately one year prior to the current rate</t>
  </si>
  <si>
    <t>Dollar amount of supplier refunds and Commission ordered reconciliation adjustments</t>
  </si>
  <si>
    <t>as used to compute RA of the GCR in effect four quarters prior to the currently</t>
  </si>
  <si>
    <t xml:space="preserve">effective GCR </t>
  </si>
  <si>
    <t>Dollar amount resulting from the unit rate for supplier refunds and reconciliation</t>
  </si>
  <si>
    <t>adjustments of</t>
  </si>
  <si>
    <t xml:space="preserve"> $/Mcf as used to compute RA of the GCR in effect</t>
  </si>
  <si>
    <t>four quarters prior to the currently effective GCR times the jurisdictional sales</t>
  </si>
  <si>
    <t>of</t>
  </si>
  <si>
    <t xml:space="preserve"> Mcf for the period between the effective</t>
  </si>
  <si>
    <t>rate and the effective date of the GCR rate in effect approximately one year prior</t>
  </si>
  <si>
    <t>to the current rate</t>
  </si>
  <si>
    <t>Balance Adjustment for the RA</t>
  </si>
  <si>
    <t>Total Balance Adjustment Amount</t>
  </si>
  <si>
    <t>Schedule 4</t>
  </si>
  <si>
    <t xml:space="preserve"> Mcf for the period between the effective date of the current GCR</t>
  </si>
  <si>
    <t>**</t>
  </si>
  <si>
    <t>**  Transferred to Schedule 3</t>
  </si>
  <si>
    <t>Schedule 3</t>
  </si>
  <si>
    <t>Actual Adjustment</t>
  </si>
  <si>
    <t xml:space="preserve">Details for the Three Month Period Ended  </t>
  </si>
  <si>
    <t>Supply Volume Per Books</t>
  </si>
  <si>
    <t>Primary Gas Suppliers</t>
  </si>
  <si>
    <t>Mcf</t>
  </si>
  <si>
    <t>Other Volumes:</t>
  </si>
  <si>
    <t>Total Supply Volumes</t>
  </si>
  <si>
    <t>Supply Cost Per Books</t>
  </si>
  <si>
    <t>Other Cost:</t>
  </si>
  <si>
    <t>Total Supply Cost</t>
  </si>
  <si>
    <t>Sales Volumes</t>
  </si>
  <si>
    <t>Jurisdictional</t>
  </si>
  <si>
    <t>Non-Jurisdictional</t>
  </si>
  <si>
    <t>Total Sales Volumes</t>
  </si>
  <si>
    <t>Unit Book Cost of Gas (Supply $ / Sales Mcf)</t>
  </si>
  <si>
    <t>$/Mcf</t>
  </si>
  <si>
    <t>Less EGC in Effect for Month</t>
  </si>
  <si>
    <t>Difference</t>
  </si>
  <si>
    <t>Times Monthly Jurisdictional Sales</t>
  </si>
  <si>
    <t>Monthly Cost Difference</t>
  </si>
  <si>
    <t xml:space="preserve">                 Unit</t>
  </si>
  <si>
    <t>Months</t>
  </si>
  <si>
    <t>Cost Difference for the Three Month Period</t>
  </si>
  <si>
    <t xml:space="preserve">                     $</t>
  </si>
  <si>
    <t>Divided by Normalized 12 Month Sales Ended</t>
  </si>
  <si>
    <t xml:space="preserve">                  Mcf</t>
  </si>
  <si>
    <t>Current Quarter Actual Adjustment</t>
  </si>
  <si>
    <t xml:space="preserve">               $/Mcf</t>
  </si>
  <si>
    <t>Schedule 2</t>
  </si>
  <si>
    <t>Supplier Refund and Reconciliation Adjustment</t>
  </si>
  <si>
    <t>Details for the Three Months Ended</t>
  </si>
  <si>
    <t>Jurisdictional Sales:  Twelve Months Ended</t>
  </si>
  <si>
    <t>Total Sales:  Twelve Months Ended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</si>
  <si>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</si>
  <si>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</si>
  <si>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</si>
  <si>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</si>
  <si>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</t>
  </si>
  <si>
    <t>Total Jurisdictional Refund &amp; Reconciliation Adjustment</t>
  </si>
  <si>
    <t>Interest Factor</t>
  </si>
  <si>
    <t>Refunds &amp; Reconciliation Adjustment Including Interest</t>
  </si>
  <si>
    <t>Current Supplier Refund &amp; Reconciliation Adjustment</t>
  </si>
  <si>
    <t>Details of Refunds/Adjustments</t>
  </si>
  <si>
    <t>Received/Ordered During the Three Month Period Ended</t>
  </si>
  <si>
    <t>Supplier Refunds Received During Quarter:</t>
  </si>
  <si>
    <t xml:space="preserve">      Total Supplier Refunds</t>
  </si>
  <si>
    <t>Reconciliation Adjustments Ordered During Quarter:</t>
  </si>
  <si>
    <t xml:space="preserve">      Total Reconciliation Adjustments</t>
  </si>
  <si>
    <t>*  Denotes New Unit Rate</t>
  </si>
  <si>
    <t>Total Expected Gas Cost of Primary Supplier/Transporter</t>
  </si>
  <si>
    <t>Total Miscellaneous</t>
  </si>
  <si>
    <t>Other Miscellaneous</t>
  </si>
  <si>
    <t>Transportation</t>
  </si>
  <si>
    <t>Miscellaneous</t>
  </si>
  <si>
    <t>Total Commodity</t>
  </si>
  <si>
    <t>Other Commodity</t>
  </si>
  <si>
    <t>*</t>
  </si>
  <si>
    <t>Commodity</t>
  </si>
  <si>
    <t>Total Demand</t>
  </si>
  <si>
    <t>Other Demand</t>
  </si>
  <si>
    <t>Contract Demand</t>
  </si>
  <si>
    <t>Demand</t>
  </si>
  <si>
    <t>Cost Amount ($)</t>
  </si>
  <si>
    <t>Volume</t>
  </si>
  <si>
    <t>($ per)</t>
  </si>
  <si>
    <t>Expected Gas</t>
  </si>
  <si>
    <t>Twelve Month</t>
  </si>
  <si>
    <t>Unit Rate</t>
  </si>
  <si>
    <t>Intrastate</t>
  </si>
  <si>
    <t>Interstate</t>
  </si>
  <si>
    <t>X</t>
  </si>
  <si>
    <t>Purchase Source</t>
  </si>
  <si>
    <t>Other</t>
  </si>
  <si>
    <t>Dth</t>
  </si>
  <si>
    <t>Unit or Volume Type</t>
  </si>
  <si>
    <t>Synthetic</t>
  </si>
  <si>
    <t>Liquefied</t>
  </si>
  <si>
    <t>Natural</t>
  </si>
  <si>
    <t>Type Gas Purchased</t>
  </si>
  <si>
    <t>Rate Schedule Number</t>
  </si>
  <si>
    <t>Effective Date of Tariff</t>
  </si>
  <si>
    <t>Tariff Sheet Reference</t>
  </si>
  <si>
    <t>Columbia Gas Transmission Corporation</t>
  </si>
  <si>
    <t>Supplier/Transporter Name</t>
  </si>
  <si>
    <t>and the Volume for the Twelve Month Period Ended</t>
  </si>
  <si>
    <t>Details for the EGC Rate in Effect as of</t>
  </si>
  <si>
    <t>Primary Gas Supplier/Transporter</t>
  </si>
  <si>
    <t>Schedule 1-A</t>
  </si>
  <si>
    <t>Schedule 1</t>
  </si>
  <si>
    <t>Expected Gas Cost Rate Calculation</t>
  </si>
  <si>
    <t>Expected Gas Cost Amount ($)</t>
  </si>
  <si>
    <t>Supplier Name</t>
  </si>
  <si>
    <t>Total</t>
  </si>
  <si>
    <t xml:space="preserve">  (A)</t>
  </si>
  <si>
    <t>Interstate Pipeline Suppliers (Schedule 1-A)</t>
  </si>
  <si>
    <t xml:space="preserve">   Columbia Gas Transmission Corp.</t>
  </si>
  <si>
    <t xml:space="preserve">  (B)</t>
  </si>
  <si>
    <t>Synthetic (Schedule 1-A)</t>
  </si>
  <si>
    <t xml:space="preserve">  (C)</t>
  </si>
  <si>
    <t>Special Purchases (Schedule 1-B)</t>
  </si>
  <si>
    <t>Total Gas Suppliers</t>
  </si>
  <si>
    <t>Total Expected Gas Cost Amount</t>
  </si>
  <si>
    <t>Gas Cost Recovery Rate Calculation</t>
  </si>
  <si>
    <t xml:space="preserve">           Particulars</t>
  </si>
  <si>
    <t>Expected Gas Cost (EGC)</t>
  </si>
  <si>
    <t>Supplier Refund and Reconciliation Adjustment (RA)</t>
  </si>
  <si>
    <t>Actual Adjustment (AA)</t>
  </si>
  <si>
    <t xml:space="preserve">   Gas Cost Recovery Rate (GCR) = EGC + RA + AA + BA</t>
  </si>
  <si>
    <t xml:space="preserve">  </t>
  </si>
  <si>
    <t>GAS COST RECOVERY RATE EFFECTIVE DATES:</t>
  </si>
  <si>
    <t>to</t>
  </si>
  <si>
    <t>Expected Gas Cost Summary Calculation - Schedule 1</t>
  </si>
  <si>
    <t>Primary Gas Suppliers Expected Gas Cost</t>
  </si>
  <si>
    <t>Other Gas Cost</t>
  </si>
  <si>
    <t>Total Annual Expected Gas Cost</t>
  </si>
  <si>
    <t>Total Annual Sales</t>
  </si>
  <si>
    <t xml:space="preserve">   Expected Gas Cost (EGC) Rate</t>
  </si>
  <si>
    <t xml:space="preserve"> </t>
  </si>
  <si>
    <t>Supplier Refund and Reconciliation Adjustment Summary Calculation - Schedule 2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</si>
  <si>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</si>
  <si>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</si>
  <si>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</si>
  <si>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</si>
  <si>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 xml:space="preserve">   Supplier Refund &amp; Reconciliation Adjustment (RA)</t>
  </si>
  <si>
    <t>Actual Adjustment Summary Calculation - Schedule 3</t>
  </si>
  <si>
    <t>Previous Quarter Actual Adjustment</t>
  </si>
  <si>
    <t>Second Previous Quarter Actual Adjustment</t>
  </si>
  <si>
    <t>Third Previous Quarter Actual Adjustment</t>
  </si>
  <si>
    <t xml:space="preserve">   Actual Adjustment (AA)</t>
  </si>
  <si>
    <t>Case #12-0217-GA-GCR</t>
  </si>
  <si>
    <t>November</t>
  </si>
  <si>
    <t>December</t>
  </si>
  <si>
    <t>January</t>
  </si>
  <si>
    <t>01/31/12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</si>
</sst>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mm/dd/yy;@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39" fontId="1" fillId="0" borderId="14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39" fontId="3" fillId="0" borderId="2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7" fontId="1" fillId="0" borderId="15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4" fontId="3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9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7" fontId="1" fillId="0" borderId="13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1">
      <selection activeCell="B16" sqref="B16"/>
    </sheetView>
  </sheetViews>
  <sheetFormatPr defaultColWidth="9.140625" defaultRowHeight="12.75"/>
  <cols>
    <col min="1" max="1" width="55.140625" style="1" customWidth="1"/>
    <col min="2" max="2" width="14.7109375" style="1" customWidth="1"/>
    <col min="3" max="3" width="6.7109375" style="1" customWidth="1"/>
    <col min="4" max="4" width="15.00390625" style="1" customWidth="1"/>
    <col min="5" max="5" width="5.00390625" style="1" customWidth="1"/>
    <col min="6" max="16384" width="9.140625" style="1" customWidth="1"/>
  </cols>
  <sheetData>
    <row r="1" spans="1:4" ht="18">
      <c r="A1" s="90" t="s">
        <v>0</v>
      </c>
      <c r="B1" s="90"/>
      <c r="C1" s="90"/>
      <c r="D1" s="90"/>
    </row>
    <row r="2" spans="1:4" ht="8.25" customHeight="1">
      <c r="A2" s="28"/>
      <c r="B2" s="28"/>
      <c r="C2" s="28"/>
      <c r="D2" s="28"/>
    </row>
    <row r="3" spans="1:4" ht="18">
      <c r="A3" s="90" t="s">
        <v>1</v>
      </c>
      <c r="B3" s="90"/>
      <c r="C3" s="90"/>
      <c r="D3" s="90"/>
    </row>
    <row r="4" spans="1:4" ht="8.25" customHeight="1">
      <c r="A4" s="28"/>
      <c r="B4" s="28"/>
      <c r="C4" s="28"/>
      <c r="D4" s="28"/>
    </row>
    <row r="5" spans="1:4" ht="18">
      <c r="A5" s="90" t="s">
        <v>138</v>
      </c>
      <c r="B5" s="90"/>
      <c r="C5" s="90"/>
      <c r="D5" s="90"/>
    </row>
    <row r="6" spans="1:4" ht="8.25" customHeight="1">
      <c r="A6" s="28"/>
      <c r="B6" s="28"/>
      <c r="C6" s="28"/>
      <c r="D6" s="28"/>
    </row>
    <row r="7" spans="1:4" ht="18">
      <c r="A7" s="90" t="s">
        <v>165</v>
      </c>
      <c r="B7" s="90"/>
      <c r="C7" s="90"/>
      <c r="D7" s="90"/>
    </row>
    <row r="8" spans="1:4" ht="21" customHeight="1">
      <c r="A8" s="23"/>
      <c r="B8" s="23"/>
      <c r="C8" s="23"/>
      <c r="D8" s="23"/>
    </row>
    <row r="9" spans="1:4" ht="15">
      <c r="A9" s="62" t="s">
        <v>139</v>
      </c>
      <c r="B9" s="4"/>
      <c r="C9" s="6" t="s">
        <v>5</v>
      </c>
      <c r="D9" s="75" t="s">
        <v>6</v>
      </c>
    </row>
    <row r="10" spans="1:4" ht="15">
      <c r="A10" s="71" t="s">
        <v>140</v>
      </c>
      <c r="B10" s="74"/>
      <c r="C10" s="10" t="s">
        <v>51</v>
      </c>
      <c r="D10" s="43">
        <f>D25</f>
        <v>4.5387</v>
      </c>
    </row>
    <row r="11" spans="1:4" ht="15">
      <c r="A11" s="7" t="s">
        <v>141</v>
      </c>
      <c r="B11" s="33"/>
      <c r="C11" s="10" t="s">
        <v>51</v>
      </c>
      <c r="D11" s="43">
        <f>D35</f>
        <v>0</v>
      </c>
    </row>
    <row r="12" spans="1:4" ht="15.75" thickBot="1">
      <c r="A12" s="7" t="s">
        <v>142</v>
      </c>
      <c r="B12" s="33"/>
      <c r="C12" s="10" t="s">
        <v>51</v>
      </c>
      <c r="D12" s="43">
        <f>D45</f>
        <v>-0.4694</v>
      </c>
    </row>
    <row r="13" spans="1:4" ht="16.5" thickBot="1">
      <c r="A13" s="21" t="s">
        <v>143</v>
      </c>
      <c r="B13" s="23"/>
      <c r="C13" s="48" t="s">
        <v>51</v>
      </c>
      <c r="D13" s="54">
        <f>SUM(D10:D12)</f>
        <v>4.0693</v>
      </c>
    </row>
    <row r="14" spans="1:4" ht="15.75">
      <c r="A14" s="82"/>
      <c r="B14" s="33"/>
      <c r="C14" s="15"/>
      <c r="D14" s="83"/>
    </row>
    <row r="15" ht="15">
      <c r="A15" s="1" t="s">
        <v>144</v>
      </c>
    </row>
    <row r="16" spans="1:4" ht="18">
      <c r="A16" s="27" t="s">
        <v>145</v>
      </c>
      <c r="B16" s="84">
        <v>41091</v>
      </c>
      <c r="C16" s="85" t="s">
        <v>146</v>
      </c>
      <c r="D16" s="84">
        <v>41122</v>
      </c>
    </row>
    <row r="17" spans="1:4" ht="18">
      <c r="A17" s="27"/>
      <c r="B17" s="86"/>
      <c r="C17" s="85"/>
      <c r="D17" s="87"/>
    </row>
    <row r="19" spans="1:4" ht="15">
      <c r="A19" s="23" t="s">
        <v>147</v>
      </c>
      <c r="B19" s="23"/>
      <c r="C19" s="23"/>
      <c r="D19" s="23"/>
    </row>
    <row r="20" spans="1:4" ht="15">
      <c r="A20" s="62" t="s">
        <v>139</v>
      </c>
      <c r="B20" s="4"/>
      <c r="C20" s="30" t="s">
        <v>5</v>
      </c>
      <c r="D20" s="75" t="s">
        <v>6</v>
      </c>
    </row>
    <row r="21" spans="1:4" ht="15">
      <c r="A21" s="71" t="s">
        <v>148</v>
      </c>
      <c r="B21" s="74"/>
      <c r="C21" s="69" t="s">
        <v>9</v>
      </c>
      <c r="D21" s="88">
        <f>'Sch 1'!J36</f>
        <v>2907823.45</v>
      </c>
    </row>
    <row r="22" spans="1:4" ht="15">
      <c r="A22" s="7" t="s">
        <v>149</v>
      </c>
      <c r="B22" s="33"/>
      <c r="C22" s="15" t="s">
        <v>9</v>
      </c>
      <c r="D22" s="56">
        <v>0</v>
      </c>
    </row>
    <row r="23" spans="1:4" ht="15">
      <c r="A23" s="7" t="s">
        <v>150</v>
      </c>
      <c r="B23" s="33"/>
      <c r="C23" s="15" t="s">
        <v>9</v>
      </c>
      <c r="D23" s="16">
        <f>+D21+D22</f>
        <v>2907823.45</v>
      </c>
    </row>
    <row r="24" spans="1:4" ht="15">
      <c r="A24" s="7" t="s">
        <v>151</v>
      </c>
      <c r="B24" s="33"/>
      <c r="C24" s="15" t="s">
        <v>40</v>
      </c>
      <c r="D24" s="36">
        <v>640678</v>
      </c>
    </row>
    <row r="25" spans="1:4" ht="15">
      <c r="A25" s="46" t="s">
        <v>152</v>
      </c>
      <c r="B25" s="23"/>
      <c r="C25" s="48" t="s">
        <v>51</v>
      </c>
      <c r="D25" s="89">
        <f>D23/D24</f>
        <v>4.5387</v>
      </c>
    </row>
    <row r="26" spans="1:4" ht="15">
      <c r="A26" s="33"/>
      <c r="B26" s="33"/>
      <c r="C26" s="33"/>
      <c r="D26" s="33"/>
    </row>
    <row r="27" spans="1:4" ht="15">
      <c r="A27" s="33"/>
      <c r="B27" s="33"/>
      <c r="C27" s="33"/>
      <c r="D27" s="33"/>
    </row>
    <row r="28" ht="15">
      <c r="A28" s="1" t="s">
        <v>153</v>
      </c>
    </row>
    <row r="29" spans="1:4" ht="15">
      <c r="A29" s="23" t="s">
        <v>154</v>
      </c>
      <c r="B29" s="23"/>
      <c r="C29" s="23"/>
      <c r="D29" s="23"/>
    </row>
    <row r="30" spans="1:4" ht="15">
      <c r="A30" s="62" t="s">
        <v>139</v>
      </c>
      <c r="B30" s="4"/>
      <c r="C30" s="6" t="s">
        <v>5</v>
      </c>
      <c r="D30" s="75" t="s">
        <v>6</v>
      </c>
    </row>
    <row r="31" spans="1:4" ht="15">
      <c r="A31" s="71" t="s">
        <v>155</v>
      </c>
      <c r="B31" s="74"/>
      <c r="C31" s="10" t="s">
        <v>51</v>
      </c>
      <c r="D31" s="43">
        <v>0</v>
      </c>
    </row>
    <row r="32" spans="1:4" ht="15">
      <c r="A32" s="7" t="s">
        <v>156</v>
      </c>
      <c r="B32" s="33"/>
      <c r="C32" s="10" t="s">
        <v>51</v>
      </c>
      <c r="D32" s="43">
        <v>0</v>
      </c>
    </row>
    <row r="33" spans="1:4" ht="15">
      <c r="A33" s="7" t="s">
        <v>157</v>
      </c>
      <c r="B33" s="33"/>
      <c r="C33" s="10" t="s">
        <v>51</v>
      </c>
      <c r="D33" s="43">
        <v>0</v>
      </c>
    </row>
    <row r="34" spans="1:4" ht="15">
      <c r="A34" s="7" t="s">
        <v>158</v>
      </c>
      <c r="B34" s="33"/>
      <c r="C34" s="10" t="s">
        <v>51</v>
      </c>
      <c r="D34" s="43">
        <v>0</v>
      </c>
    </row>
    <row r="35" spans="1:4" ht="15">
      <c r="A35" s="46" t="s">
        <v>159</v>
      </c>
      <c r="B35" s="23"/>
      <c r="C35" s="47" t="s">
        <v>51</v>
      </c>
      <c r="D35" s="89">
        <f>SUM(D31:D34)</f>
        <v>0</v>
      </c>
    </row>
    <row r="36" spans="1:4" ht="15">
      <c r="A36" s="33"/>
      <c r="B36" s="33"/>
      <c r="C36" s="33"/>
      <c r="D36" s="33"/>
    </row>
    <row r="37" spans="1:4" ht="15">
      <c r="A37" s="33"/>
      <c r="B37" s="33"/>
      <c r="C37" s="33"/>
      <c r="D37" s="33"/>
    </row>
    <row r="39" spans="1:4" ht="15">
      <c r="A39" s="23" t="s">
        <v>160</v>
      </c>
      <c r="B39" s="23"/>
      <c r="C39" s="23"/>
      <c r="D39" s="23"/>
    </row>
    <row r="40" spans="1:4" ht="15">
      <c r="A40" s="62" t="s">
        <v>139</v>
      </c>
      <c r="B40" s="4"/>
      <c r="C40" s="6" t="s">
        <v>5</v>
      </c>
      <c r="D40" s="75" t="s">
        <v>6</v>
      </c>
    </row>
    <row r="41" spans="1:4" ht="15">
      <c r="A41" s="71" t="s">
        <v>62</v>
      </c>
      <c r="B41" s="74"/>
      <c r="C41" s="10" t="s">
        <v>51</v>
      </c>
      <c r="D41" s="43">
        <f>'Sch 3'!I39</f>
        <v>-0.1055</v>
      </c>
    </row>
    <row r="42" spans="1:4" ht="15">
      <c r="A42" s="7" t="s">
        <v>161</v>
      </c>
      <c r="B42" s="33"/>
      <c r="C42" s="10" t="s">
        <v>51</v>
      </c>
      <c r="D42" s="43">
        <v>0.0199</v>
      </c>
    </row>
    <row r="43" spans="1:4" ht="15">
      <c r="A43" s="7" t="s">
        <v>162</v>
      </c>
      <c r="B43" s="33"/>
      <c r="C43" s="10" t="s">
        <v>51</v>
      </c>
      <c r="D43" s="43">
        <v>-0.0436</v>
      </c>
    </row>
    <row r="44" spans="1:4" ht="15">
      <c r="A44" s="7" t="s">
        <v>163</v>
      </c>
      <c r="B44" s="33"/>
      <c r="C44" s="10" t="s">
        <v>51</v>
      </c>
      <c r="D44" s="43">
        <v>-0.3402</v>
      </c>
    </row>
    <row r="45" spans="1:4" ht="15">
      <c r="A45" s="46" t="s">
        <v>164</v>
      </c>
      <c r="B45" s="23"/>
      <c r="C45" s="47" t="s">
        <v>51</v>
      </c>
      <c r="D45" s="89">
        <f>SUM(D41:D44)</f>
        <v>-0.4694</v>
      </c>
    </row>
    <row r="46" spans="1:4" ht="15">
      <c r="A46" s="33"/>
      <c r="B46" s="33"/>
      <c r="C46" s="33"/>
      <c r="D46" s="33"/>
    </row>
  </sheetData>
  <sheetProtection/>
  <mergeCells count="4">
    <mergeCell ref="A1:D1"/>
    <mergeCell ref="A3:D3"/>
    <mergeCell ref="A5:D5"/>
    <mergeCell ref="A7:D7"/>
  </mergeCells>
  <printOptions/>
  <pageMargins left="0.79" right="0.5" top="0.25" bottom="0.25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C1">
      <selection activeCell="H7" sqref="H7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85546875" style="1" customWidth="1"/>
    <col min="4" max="4" width="7.140625" style="1" customWidth="1"/>
    <col min="5" max="5" width="16.57421875" style="1" customWidth="1"/>
    <col min="6" max="6" width="8.57421875" style="1" customWidth="1"/>
    <col min="7" max="7" width="14.57421875" style="1" customWidth="1"/>
    <col min="8" max="8" width="16.00390625" style="1" customWidth="1"/>
    <col min="9" max="9" width="14.00390625" style="1" customWidth="1"/>
    <col min="10" max="10" width="15.8515625" style="1" customWidth="1"/>
    <col min="11" max="16384" width="9.140625" style="1" customWidth="1"/>
  </cols>
  <sheetData>
    <row r="1" ht="15">
      <c r="J1" s="2" t="s">
        <v>124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125</v>
      </c>
      <c r="B5" s="90"/>
      <c r="C5" s="90"/>
      <c r="D5" s="90"/>
      <c r="E5" s="90"/>
      <c r="F5" s="90"/>
      <c r="G5" s="90"/>
      <c r="H5" s="90"/>
      <c r="I5" s="90"/>
      <c r="J5" s="90"/>
    </row>
    <row r="7" spans="5:8" ht="15">
      <c r="E7" s="93" t="s">
        <v>121</v>
      </c>
      <c r="F7" s="93"/>
      <c r="G7" s="93"/>
      <c r="H7" s="72">
        <v>41091</v>
      </c>
    </row>
    <row r="8" spans="3:9" ht="15">
      <c r="C8" s="93" t="s">
        <v>120</v>
      </c>
      <c r="D8" s="93"/>
      <c r="E8" s="93"/>
      <c r="F8" s="93"/>
      <c r="G8" s="93"/>
      <c r="H8" s="93"/>
      <c r="I8" s="73" t="s">
        <v>169</v>
      </c>
    </row>
    <row r="10" spans="1:10" ht="15">
      <c r="A10" s="71"/>
      <c r="B10" s="74"/>
      <c r="C10" s="74"/>
      <c r="D10" s="74"/>
      <c r="E10" s="74"/>
      <c r="F10" s="74"/>
      <c r="G10" s="94" t="s">
        <v>126</v>
      </c>
      <c r="H10" s="95"/>
      <c r="I10" s="95"/>
      <c r="J10" s="96"/>
    </row>
    <row r="11" spans="1:10" ht="15">
      <c r="A11" s="91" t="s">
        <v>127</v>
      </c>
      <c r="B11" s="92"/>
      <c r="C11" s="92"/>
      <c r="D11" s="92"/>
      <c r="E11" s="92"/>
      <c r="F11" s="23"/>
      <c r="G11" s="49" t="s">
        <v>97</v>
      </c>
      <c r="H11" s="29" t="s">
        <v>93</v>
      </c>
      <c r="I11" s="29" t="s">
        <v>89</v>
      </c>
      <c r="J11" s="75" t="s">
        <v>128</v>
      </c>
    </row>
    <row r="12" spans="1:10" ht="15">
      <c r="A12" s="7"/>
      <c r="B12" s="33"/>
      <c r="C12" s="33"/>
      <c r="D12" s="33"/>
      <c r="E12" s="33"/>
      <c r="G12" s="71"/>
      <c r="H12" s="71"/>
      <c r="I12" s="71"/>
      <c r="J12" s="76"/>
    </row>
    <row r="13" spans="1:10" ht="15">
      <c r="A13" s="7" t="s">
        <v>39</v>
      </c>
      <c r="B13" s="33"/>
      <c r="C13" s="33"/>
      <c r="D13" s="33"/>
      <c r="E13" s="33"/>
      <c r="G13" s="7"/>
      <c r="H13" s="7"/>
      <c r="I13" s="7"/>
      <c r="J13" s="9"/>
    </row>
    <row r="14" spans="1:10" ht="15">
      <c r="A14" s="7" t="s">
        <v>129</v>
      </c>
      <c r="B14" s="33" t="s">
        <v>130</v>
      </c>
      <c r="C14" s="33"/>
      <c r="D14" s="33"/>
      <c r="E14" s="33"/>
      <c r="G14" s="7"/>
      <c r="H14" s="7"/>
      <c r="I14" s="7"/>
      <c r="J14" s="9"/>
    </row>
    <row r="15" spans="1:10" ht="15">
      <c r="A15" s="7"/>
      <c r="B15" s="23" t="s">
        <v>131</v>
      </c>
      <c r="C15" s="23"/>
      <c r="D15" s="23"/>
      <c r="E15" s="23"/>
      <c r="G15" s="77"/>
      <c r="H15" s="77">
        <f>'Sch 1A'!M41</f>
        <v>2907823.45</v>
      </c>
      <c r="I15" s="77"/>
      <c r="J15" s="78">
        <f>+H15</f>
        <v>2907823.45</v>
      </c>
    </row>
    <row r="16" spans="1:10" ht="15">
      <c r="A16" s="7"/>
      <c r="B16" s="4"/>
      <c r="C16" s="4"/>
      <c r="D16" s="4"/>
      <c r="E16" s="4"/>
      <c r="G16" s="77"/>
      <c r="H16" s="77"/>
      <c r="I16" s="77"/>
      <c r="J16" s="78"/>
    </row>
    <row r="17" spans="1:10" ht="15">
      <c r="A17" s="7"/>
      <c r="B17" s="74"/>
      <c r="C17" s="74"/>
      <c r="D17" s="74"/>
      <c r="E17" s="74"/>
      <c r="G17" s="77"/>
      <c r="H17" s="77"/>
      <c r="I17" s="77"/>
      <c r="J17" s="78"/>
    </row>
    <row r="18" spans="1:10" ht="15">
      <c r="A18" s="46"/>
      <c r="B18" s="23"/>
      <c r="C18" s="23"/>
      <c r="D18" s="23"/>
      <c r="E18" s="23"/>
      <c r="F18" s="23"/>
      <c r="G18" s="46"/>
      <c r="H18" s="46"/>
      <c r="I18" s="20"/>
      <c r="J18" s="20"/>
    </row>
    <row r="19" spans="1:10" ht="15">
      <c r="A19" s="7"/>
      <c r="B19" s="33"/>
      <c r="C19" s="33"/>
      <c r="D19" s="33"/>
      <c r="E19" s="33"/>
      <c r="F19" s="33"/>
      <c r="G19" s="7"/>
      <c r="H19" s="7"/>
      <c r="I19" s="7"/>
      <c r="J19" s="9"/>
    </row>
    <row r="20" spans="1:10" ht="15">
      <c r="A20" s="7" t="s">
        <v>132</v>
      </c>
      <c r="B20" s="33" t="s">
        <v>133</v>
      </c>
      <c r="C20" s="33"/>
      <c r="D20" s="33"/>
      <c r="E20" s="33"/>
      <c r="G20" s="7"/>
      <c r="H20" s="7"/>
      <c r="I20" s="7"/>
      <c r="J20" s="9"/>
    </row>
    <row r="21" spans="1:10" ht="15">
      <c r="A21" s="7"/>
      <c r="B21" s="23"/>
      <c r="C21" s="23"/>
      <c r="D21" s="23"/>
      <c r="E21" s="23"/>
      <c r="G21" s="7"/>
      <c r="H21" s="7"/>
      <c r="I21" s="7"/>
      <c r="J21" s="9"/>
    </row>
    <row r="22" spans="1:10" ht="15">
      <c r="A22" s="7"/>
      <c r="B22" s="4"/>
      <c r="C22" s="4"/>
      <c r="D22" s="4"/>
      <c r="E22" s="4"/>
      <c r="G22" s="7"/>
      <c r="H22" s="7"/>
      <c r="I22" s="7"/>
      <c r="J22" s="9"/>
    </row>
    <row r="23" spans="1:10" ht="15">
      <c r="A23" s="7"/>
      <c r="B23" s="33"/>
      <c r="C23" s="33"/>
      <c r="D23" s="33"/>
      <c r="E23" s="33"/>
      <c r="G23" s="7"/>
      <c r="H23" s="7"/>
      <c r="I23" s="7"/>
      <c r="J23" s="9"/>
    </row>
    <row r="24" spans="1:10" ht="15">
      <c r="A24" s="46"/>
      <c r="B24" s="23"/>
      <c r="C24" s="23"/>
      <c r="D24" s="23"/>
      <c r="E24" s="23"/>
      <c r="F24" s="23"/>
      <c r="G24" s="46"/>
      <c r="H24" s="46"/>
      <c r="I24" s="46"/>
      <c r="J24" s="20"/>
    </row>
    <row r="25" spans="1:10" ht="15">
      <c r="A25" s="71"/>
      <c r="B25" s="33"/>
      <c r="C25" s="33"/>
      <c r="D25" s="33"/>
      <c r="E25" s="33"/>
      <c r="F25" s="33"/>
      <c r="G25" s="71"/>
      <c r="H25" s="71"/>
      <c r="I25" s="71"/>
      <c r="J25" s="76"/>
    </row>
    <row r="26" spans="1:10" ht="15">
      <c r="A26" s="7" t="s">
        <v>134</v>
      </c>
      <c r="B26" s="33" t="s">
        <v>135</v>
      </c>
      <c r="C26" s="33"/>
      <c r="D26" s="33"/>
      <c r="E26" s="33"/>
      <c r="G26" s="7"/>
      <c r="H26" s="7"/>
      <c r="I26" s="7"/>
      <c r="J26" s="9"/>
    </row>
    <row r="27" spans="1:10" ht="15">
      <c r="A27" s="7"/>
      <c r="B27" s="23"/>
      <c r="C27" s="23"/>
      <c r="D27" s="23"/>
      <c r="E27" s="23"/>
      <c r="G27" s="7"/>
      <c r="H27" s="7"/>
      <c r="I27" s="7"/>
      <c r="J27" s="9"/>
    </row>
    <row r="28" spans="1:10" ht="15">
      <c r="A28" s="7"/>
      <c r="B28" s="4"/>
      <c r="C28" s="4"/>
      <c r="D28" s="4"/>
      <c r="E28" s="4"/>
      <c r="F28" s="33"/>
      <c r="G28" s="7"/>
      <c r="H28" s="7"/>
      <c r="I28" s="7"/>
      <c r="J28" s="9"/>
    </row>
    <row r="29" spans="1:10" ht="15">
      <c r="A29" s="7"/>
      <c r="B29" s="33"/>
      <c r="C29" s="33"/>
      <c r="D29" s="33"/>
      <c r="E29" s="33"/>
      <c r="F29" s="33"/>
      <c r="G29" s="7"/>
      <c r="H29" s="7"/>
      <c r="I29" s="7"/>
      <c r="J29" s="9"/>
    </row>
    <row r="30" spans="1:10" ht="15">
      <c r="A30" s="46"/>
      <c r="B30" s="23"/>
      <c r="C30" s="23"/>
      <c r="D30" s="23"/>
      <c r="E30" s="23"/>
      <c r="F30" s="23"/>
      <c r="G30" s="46"/>
      <c r="H30" s="46"/>
      <c r="I30" s="46"/>
      <c r="J30" s="20"/>
    </row>
    <row r="31" spans="1:10" ht="18.75" customHeight="1">
      <c r="A31" s="46" t="s">
        <v>136</v>
      </c>
      <c r="B31" s="23"/>
      <c r="C31" s="23"/>
      <c r="D31" s="23"/>
      <c r="E31" s="23"/>
      <c r="F31" s="23"/>
      <c r="G31" s="46"/>
      <c r="H31" s="79"/>
      <c r="I31" s="46"/>
      <c r="J31" s="80">
        <f>+J15</f>
        <v>2907823.45</v>
      </c>
    </row>
    <row r="32" ht="15">
      <c r="J32" s="76"/>
    </row>
    <row r="33" ht="15">
      <c r="J33" s="9"/>
    </row>
    <row r="34" ht="15">
      <c r="J34" s="9"/>
    </row>
    <row r="35" ht="15">
      <c r="J35" s="9"/>
    </row>
    <row r="36" spans="1:10" ht="15.75">
      <c r="A36" s="27" t="s">
        <v>137</v>
      </c>
      <c r="B36" s="27"/>
      <c r="C36" s="27"/>
      <c r="D36" s="27"/>
      <c r="E36" s="27"/>
      <c r="F36" s="27"/>
      <c r="G36" s="27"/>
      <c r="H36" s="27"/>
      <c r="I36" s="27"/>
      <c r="J36" s="81">
        <f>+J31</f>
        <v>2907823.45</v>
      </c>
    </row>
  </sheetData>
  <sheetProtection/>
  <mergeCells count="7">
    <mergeCell ref="A11:E11"/>
    <mergeCell ref="A3:J3"/>
    <mergeCell ref="A4:J4"/>
    <mergeCell ref="A5:J5"/>
    <mergeCell ref="E7:G7"/>
    <mergeCell ref="C8:H8"/>
    <mergeCell ref="G10:J10"/>
  </mergeCells>
  <printOptions/>
  <pageMargins left="0.25" right="0.25" top="0.5" bottom="0.5" header="0.5" footer="0.5"/>
  <pageSetup horizontalDpi="600" verticalDpi="600" orientation="portrait" r:id="rId1"/>
  <ignoredErrors>
    <ignoredError sqref="I8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4">
      <selection activeCell="K7" sqref="K7:L7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4.28125" style="1" customWidth="1"/>
    <col min="4" max="4" width="9.140625" style="1" customWidth="1"/>
    <col min="5" max="5" width="2.57421875" style="1" customWidth="1"/>
    <col min="6" max="6" width="6.421875" style="1" customWidth="1"/>
    <col min="7" max="7" width="8.57421875" style="1" customWidth="1"/>
    <col min="8" max="8" width="4.00390625" style="1" customWidth="1"/>
    <col min="9" max="9" width="6.7109375" style="1" customWidth="1"/>
    <col min="10" max="10" width="8.8515625" style="1" customWidth="1"/>
    <col min="11" max="11" width="5.28125" style="1" customWidth="1"/>
    <col min="12" max="12" width="6.421875" style="1" customWidth="1"/>
    <col min="13" max="13" width="20.7109375" style="1" customWidth="1"/>
    <col min="14" max="14" width="14.421875" style="33" customWidth="1"/>
    <col min="15" max="15" width="17.28125" style="33" customWidth="1"/>
    <col min="16" max="27" width="9.140625" style="33" customWidth="1"/>
    <col min="28" max="16384" width="9.140625" style="1" customWidth="1"/>
  </cols>
  <sheetData>
    <row r="1" s="1" customFormat="1" ht="15">
      <c r="M1" s="2" t="s">
        <v>123</v>
      </c>
    </row>
    <row r="3" spans="1:13" s="1" customFormat="1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s="1" customFormat="1" ht="18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s="1" customFormat="1" ht="18">
      <c r="A5" s="90" t="s">
        <v>122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s="1" customFormat="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1" customFormat="1" ht="15">
      <c r="A7" s="31"/>
      <c r="B7" s="31"/>
      <c r="C7" s="31"/>
      <c r="D7" s="93" t="s">
        <v>121</v>
      </c>
      <c r="E7" s="93"/>
      <c r="F7" s="93"/>
      <c r="G7" s="93"/>
      <c r="H7" s="93"/>
      <c r="I7" s="93"/>
      <c r="J7" s="93"/>
      <c r="K7" s="104">
        <v>41091</v>
      </c>
      <c r="L7" s="104"/>
      <c r="M7" s="31"/>
    </row>
    <row r="8" spans="1:13" s="1" customFormat="1" ht="15">
      <c r="A8" s="31"/>
      <c r="B8" s="31"/>
      <c r="C8" s="93" t="s">
        <v>120</v>
      </c>
      <c r="D8" s="93"/>
      <c r="E8" s="93"/>
      <c r="F8" s="93"/>
      <c r="G8" s="93"/>
      <c r="H8" s="93"/>
      <c r="I8" s="93"/>
      <c r="J8" s="93"/>
      <c r="K8" s="104">
        <v>40939</v>
      </c>
      <c r="L8" s="104"/>
      <c r="M8" s="31"/>
    </row>
    <row r="10" spans="1:13" s="1" customFormat="1" ht="15">
      <c r="A10" s="1" t="s">
        <v>119</v>
      </c>
      <c r="F10" s="23"/>
      <c r="G10" s="23" t="s">
        <v>118</v>
      </c>
      <c r="H10" s="23"/>
      <c r="I10" s="23"/>
      <c r="J10" s="23"/>
      <c r="K10" s="23"/>
      <c r="L10" s="23"/>
      <c r="M10" s="23"/>
    </row>
    <row r="11" spans="1:13" s="1" customFormat="1" ht="15">
      <c r="A11" s="1" t="s">
        <v>117</v>
      </c>
      <c r="F11" s="4"/>
      <c r="G11" s="4"/>
      <c r="H11" s="4"/>
      <c r="I11" s="4"/>
      <c r="J11" s="4"/>
      <c r="K11" s="4"/>
      <c r="L11" s="4"/>
      <c r="M11" s="23"/>
    </row>
    <row r="12" spans="1:13" s="1" customFormat="1" ht="15">
      <c r="A12" s="1" t="s">
        <v>116</v>
      </c>
      <c r="F12" s="4"/>
      <c r="G12" s="4"/>
      <c r="H12" s="4"/>
      <c r="I12" s="1" t="s">
        <v>115</v>
      </c>
      <c r="L12" s="23"/>
      <c r="M12" s="4"/>
    </row>
    <row r="14" spans="1:13" s="1" customFormat="1" ht="15">
      <c r="A14" s="1" t="s">
        <v>114</v>
      </c>
      <c r="F14" s="48" t="s">
        <v>106</v>
      </c>
      <c r="G14" s="1" t="s">
        <v>113</v>
      </c>
      <c r="I14" s="23"/>
      <c r="J14" s="1" t="s">
        <v>112</v>
      </c>
      <c r="L14" s="23"/>
      <c r="M14" s="1" t="s">
        <v>111</v>
      </c>
    </row>
    <row r="15" spans="1:13" s="1" customFormat="1" ht="15">
      <c r="A15" s="1" t="s">
        <v>110</v>
      </c>
      <c r="F15" s="4"/>
      <c r="G15" s="1" t="s">
        <v>40</v>
      </c>
      <c r="I15" s="30" t="s">
        <v>106</v>
      </c>
      <c r="J15" s="1" t="s">
        <v>109</v>
      </c>
      <c r="L15" s="4"/>
      <c r="M15" s="1" t="s">
        <v>108</v>
      </c>
    </row>
    <row r="16" spans="1:12" s="1" customFormat="1" ht="15">
      <c r="A16" s="1" t="s">
        <v>107</v>
      </c>
      <c r="F16" s="30" t="s">
        <v>106</v>
      </c>
      <c r="G16" s="1" t="s">
        <v>105</v>
      </c>
      <c r="I16" s="4"/>
      <c r="J16" s="1" t="s">
        <v>104</v>
      </c>
      <c r="L16" s="33"/>
    </row>
    <row r="18" spans="1:14" s="1" customFormat="1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3"/>
    </row>
    <row r="19" spans="1:14" s="1" customFormat="1" ht="15">
      <c r="A19" s="71"/>
      <c r="G19" s="70"/>
      <c r="H19" s="99" t="s">
        <v>103</v>
      </c>
      <c r="I19" s="100"/>
      <c r="J19" s="98" t="s">
        <v>102</v>
      </c>
      <c r="K19" s="99"/>
      <c r="L19" s="100"/>
      <c r="M19" s="68" t="s">
        <v>101</v>
      </c>
      <c r="N19" s="33"/>
    </row>
    <row r="20" spans="1:14" s="1" customFormat="1" ht="15">
      <c r="A20" s="91" t="s">
        <v>4</v>
      </c>
      <c r="B20" s="92"/>
      <c r="C20" s="92"/>
      <c r="D20" s="92"/>
      <c r="E20" s="92"/>
      <c r="F20" s="92"/>
      <c r="G20" s="97"/>
      <c r="H20" s="92" t="s">
        <v>100</v>
      </c>
      <c r="I20" s="97"/>
      <c r="J20" s="91" t="s">
        <v>99</v>
      </c>
      <c r="K20" s="92"/>
      <c r="L20" s="97"/>
      <c r="M20" s="67" t="s">
        <v>98</v>
      </c>
      <c r="N20" s="33"/>
    </row>
    <row r="21" spans="1:14" s="1" customFormat="1" ht="11.25" customHeight="1">
      <c r="A21" s="7"/>
      <c r="G21" s="8"/>
      <c r="H21" s="33"/>
      <c r="I21" s="8"/>
      <c r="J21" s="33"/>
      <c r="K21" s="33"/>
      <c r="L21" s="8"/>
      <c r="M21" s="9"/>
      <c r="N21" s="33"/>
    </row>
    <row r="22" spans="1:14" s="1" customFormat="1" ht="15">
      <c r="A22" s="46" t="s">
        <v>97</v>
      </c>
      <c r="B22" s="23"/>
      <c r="G22" s="8"/>
      <c r="H22" s="33"/>
      <c r="I22" s="8"/>
      <c r="J22" s="33"/>
      <c r="K22" s="33"/>
      <c r="L22" s="8"/>
      <c r="M22" s="9"/>
      <c r="N22" s="33"/>
    </row>
    <row r="23" spans="1:14" s="1" customFormat="1" ht="21" customHeight="1">
      <c r="A23" s="7"/>
      <c r="B23" s="1" t="s">
        <v>96</v>
      </c>
      <c r="G23" s="8"/>
      <c r="H23" s="33"/>
      <c r="I23" s="8"/>
      <c r="J23" s="33"/>
      <c r="K23" s="33"/>
      <c r="L23" s="8"/>
      <c r="M23" s="9"/>
      <c r="N23" s="33"/>
    </row>
    <row r="24" spans="1:14" s="1" customFormat="1" ht="15">
      <c r="A24" s="7"/>
      <c r="B24" s="33" t="s">
        <v>95</v>
      </c>
      <c r="C24" s="33"/>
      <c r="D24" s="33"/>
      <c r="E24" s="33"/>
      <c r="F24" s="33"/>
      <c r="G24" s="8"/>
      <c r="H24" s="33"/>
      <c r="I24" s="8"/>
      <c r="J24" s="33"/>
      <c r="K24" s="33"/>
      <c r="L24" s="8"/>
      <c r="M24" s="8"/>
      <c r="N24" s="33"/>
    </row>
    <row r="25" spans="1:14" s="1" customFormat="1" ht="11.25" customHeight="1">
      <c r="A25" s="46"/>
      <c r="B25" s="23"/>
      <c r="C25" s="23"/>
      <c r="D25" s="23"/>
      <c r="E25" s="23"/>
      <c r="F25" s="23"/>
      <c r="G25" s="63"/>
      <c r="H25" s="23"/>
      <c r="I25" s="63"/>
      <c r="J25" s="23"/>
      <c r="K25" s="23"/>
      <c r="L25" s="63"/>
      <c r="M25" s="20"/>
      <c r="N25" s="33"/>
    </row>
    <row r="26" spans="1:14" s="1" customFormat="1" ht="15">
      <c r="A26" s="46" t="s">
        <v>94</v>
      </c>
      <c r="B26" s="23"/>
      <c r="C26" s="23"/>
      <c r="D26" s="23"/>
      <c r="E26" s="23"/>
      <c r="F26" s="23"/>
      <c r="G26" s="5"/>
      <c r="H26" s="4"/>
      <c r="I26" s="5"/>
      <c r="J26" s="4"/>
      <c r="K26" s="4"/>
      <c r="L26" s="5"/>
      <c r="M26" s="61"/>
      <c r="N26" s="33"/>
    </row>
    <row r="27" spans="1:14" s="1" customFormat="1" ht="11.25" customHeight="1">
      <c r="A27" s="7"/>
      <c r="G27" s="8"/>
      <c r="H27" s="33"/>
      <c r="I27" s="8"/>
      <c r="J27" s="33"/>
      <c r="K27" s="33"/>
      <c r="L27" s="8"/>
      <c r="M27" s="9"/>
      <c r="N27" s="33"/>
    </row>
    <row r="28" spans="1:14" s="1" customFormat="1" ht="15">
      <c r="A28" s="46" t="s">
        <v>93</v>
      </c>
      <c r="B28" s="23"/>
      <c r="C28" s="23"/>
      <c r="G28" s="8"/>
      <c r="H28" s="33"/>
      <c r="I28" s="8"/>
      <c r="J28" s="33"/>
      <c r="K28" s="33"/>
      <c r="L28" s="8"/>
      <c r="M28" s="9"/>
      <c r="N28" s="33"/>
    </row>
    <row r="29" spans="1:14" s="1" customFormat="1" ht="21" customHeight="1">
      <c r="A29" s="7"/>
      <c r="B29" s="1" t="s">
        <v>93</v>
      </c>
      <c r="G29" s="8"/>
      <c r="H29" s="66" t="s">
        <v>92</v>
      </c>
      <c r="I29" s="65">
        <v>4.69</v>
      </c>
      <c r="J29" s="101">
        <v>620005</v>
      </c>
      <c r="K29" s="102"/>
      <c r="L29" s="103"/>
      <c r="M29" s="64">
        <f>+I29*J29</f>
        <v>2907823.45</v>
      </c>
      <c r="N29" s="19"/>
    </row>
    <row r="30" spans="1:14" s="1" customFormat="1" ht="15">
      <c r="A30" s="7"/>
      <c r="B30" s="33" t="s">
        <v>91</v>
      </c>
      <c r="C30" s="33"/>
      <c r="D30" s="33"/>
      <c r="E30" s="33"/>
      <c r="F30" s="33"/>
      <c r="G30" s="8"/>
      <c r="H30" s="33"/>
      <c r="I30" s="8"/>
      <c r="J30" s="33"/>
      <c r="K30" s="33"/>
      <c r="L30" s="8"/>
      <c r="M30" s="8"/>
      <c r="N30" s="33"/>
    </row>
    <row r="31" spans="1:14" s="1" customFormat="1" ht="11.25" customHeight="1">
      <c r="A31" s="46"/>
      <c r="B31" s="23"/>
      <c r="C31" s="23"/>
      <c r="D31" s="23"/>
      <c r="E31" s="23"/>
      <c r="F31" s="23"/>
      <c r="G31" s="63"/>
      <c r="H31" s="23"/>
      <c r="I31" s="63"/>
      <c r="J31" s="23"/>
      <c r="K31" s="23"/>
      <c r="L31" s="63"/>
      <c r="M31" s="20"/>
      <c r="N31" s="33"/>
    </row>
    <row r="32" spans="1:14" s="1" customFormat="1" ht="15">
      <c r="A32" s="62" t="s">
        <v>90</v>
      </c>
      <c r="B32" s="4"/>
      <c r="C32" s="4"/>
      <c r="D32" s="4"/>
      <c r="E32" s="4"/>
      <c r="F32" s="4"/>
      <c r="G32" s="5"/>
      <c r="H32" s="4"/>
      <c r="I32" s="5"/>
      <c r="J32" s="4"/>
      <c r="K32" s="4"/>
      <c r="L32" s="5"/>
      <c r="M32" s="61"/>
      <c r="N32" s="33"/>
    </row>
    <row r="33" spans="1:13" s="1" customFormat="1" ht="11.25" customHeight="1">
      <c r="A33" s="7"/>
      <c r="G33" s="8"/>
      <c r="H33" s="33"/>
      <c r="I33" s="8"/>
      <c r="J33" s="33"/>
      <c r="K33" s="33"/>
      <c r="L33" s="8"/>
      <c r="M33" s="9"/>
    </row>
    <row r="34" spans="1:13" s="1" customFormat="1" ht="15">
      <c r="A34" s="46" t="s">
        <v>89</v>
      </c>
      <c r="B34" s="23"/>
      <c r="C34" s="23"/>
      <c r="G34" s="8"/>
      <c r="H34" s="33"/>
      <c r="I34" s="8"/>
      <c r="J34" s="33"/>
      <c r="K34" s="33"/>
      <c r="L34" s="8"/>
      <c r="M34" s="9"/>
    </row>
    <row r="35" spans="1:13" s="1" customFormat="1" ht="21" customHeight="1">
      <c r="A35" s="7"/>
      <c r="B35" s="1" t="s">
        <v>88</v>
      </c>
      <c r="G35" s="8"/>
      <c r="H35" s="33"/>
      <c r="I35" s="8"/>
      <c r="J35" s="33"/>
      <c r="K35" s="33"/>
      <c r="L35" s="8"/>
      <c r="M35" s="9"/>
    </row>
    <row r="36" spans="1:13" s="1" customFormat="1" ht="15">
      <c r="A36" s="7"/>
      <c r="B36" s="33" t="s">
        <v>87</v>
      </c>
      <c r="C36" s="33"/>
      <c r="D36" s="33"/>
      <c r="E36" s="33"/>
      <c r="F36" s="33"/>
      <c r="G36" s="8"/>
      <c r="H36" s="33"/>
      <c r="I36" s="8"/>
      <c r="J36" s="33"/>
      <c r="K36" s="33"/>
      <c r="L36" s="8"/>
      <c r="M36" s="8"/>
    </row>
    <row r="37" spans="1:13" s="1" customFormat="1" ht="11.25" customHeight="1">
      <c r="A37" s="46"/>
      <c r="B37" s="23"/>
      <c r="C37" s="23"/>
      <c r="D37" s="23"/>
      <c r="E37" s="23"/>
      <c r="F37" s="23"/>
      <c r="G37" s="63"/>
      <c r="H37" s="23"/>
      <c r="I37" s="63"/>
      <c r="J37" s="23"/>
      <c r="K37" s="23"/>
      <c r="L37" s="63"/>
      <c r="M37" s="20"/>
    </row>
    <row r="38" spans="1:13" s="1" customFormat="1" ht="15">
      <c r="A38" s="62" t="s">
        <v>86</v>
      </c>
      <c r="B38" s="4"/>
      <c r="C38" s="4"/>
      <c r="D38" s="4"/>
      <c r="E38" s="4"/>
      <c r="F38" s="4"/>
      <c r="G38" s="5"/>
      <c r="H38" s="4"/>
      <c r="I38" s="5"/>
      <c r="J38" s="4"/>
      <c r="K38" s="4"/>
      <c r="L38" s="5"/>
      <c r="M38" s="61"/>
    </row>
    <row r="39" spans="7:13" s="1" customFormat="1" ht="15">
      <c r="G39" s="33"/>
      <c r="H39" s="33"/>
      <c r="I39" s="33"/>
      <c r="J39" s="33"/>
      <c r="K39" s="33"/>
      <c r="L39" s="8"/>
      <c r="M39" s="9"/>
    </row>
    <row r="40" spans="7:13" s="1" customFormat="1" ht="15.75" thickBot="1">
      <c r="G40" s="33"/>
      <c r="H40" s="33"/>
      <c r="I40" s="33"/>
      <c r="J40" s="33"/>
      <c r="K40" s="33"/>
      <c r="L40" s="8"/>
      <c r="M40" s="9"/>
    </row>
    <row r="41" spans="1:13" s="1" customFormat="1" ht="19.5" customHeight="1" thickBot="1">
      <c r="A41" s="27" t="s">
        <v>85</v>
      </c>
      <c r="B41" s="27"/>
      <c r="C41" s="27"/>
      <c r="D41" s="27"/>
      <c r="E41" s="27"/>
      <c r="F41" s="27"/>
      <c r="G41" s="27"/>
      <c r="H41" s="27"/>
      <c r="I41" s="27"/>
      <c r="L41" s="33"/>
      <c r="M41" s="60">
        <f>+M29</f>
        <v>2907823.45</v>
      </c>
    </row>
    <row r="45" s="1" customFormat="1" ht="15">
      <c r="M45" s="33"/>
    </row>
    <row r="46" s="1" customFormat="1" ht="15">
      <c r="A46" s="1" t="s">
        <v>84</v>
      </c>
    </row>
  </sheetData>
  <sheetProtection/>
  <mergeCells count="13">
    <mergeCell ref="K8:L8"/>
    <mergeCell ref="A3:M3"/>
    <mergeCell ref="A4:M4"/>
    <mergeCell ref="A5:M5"/>
    <mergeCell ref="D7:J7"/>
    <mergeCell ref="K7:L7"/>
    <mergeCell ref="C8:J8"/>
    <mergeCell ref="A20:G20"/>
    <mergeCell ref="J19:L19"/>
    <mergeCell ref="J20:L20"/>
    <mergeCell ref="J29:L29"/>
    <mergeCell ref="H19:I19"/>
    <mergeCell ref="H20:I20"/>
  </mergeCells>
  <printOptions/>
  <pageMargins left="0.7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14.140625" style="1" customWidth="1"/>
    <col min="4" max="6" width="9.140625" style="1" customWidth="1"/>
    <col min="7" max="7" width="10.57421875" style="1" customWidth="1"/>
    <col min="8" max="9" width="9.140625" style="1" customWidth="1"/>
    <col min="10" max="10" width="13.7109375" style="1" customWidth="1"/>
    <col min="11" max="11" width="1.8515625" style="1" customWidth="1"/>
    <col min="12" max="16384" width="9.140625" style="1" customWidth="1"/>
  </cols>
  <sheetData>
    <row r="1" ht="15">
      <c r="J1" s="2" t="s">
        <v>64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65</v>
      </c>
      <c r="B5" s="90"/>
      <c r="C5" s="90"/>
      <c r="D5" s="90"/>
      <c r="E5" s="90"/>
      <c r="F5" s="90"/>
      <c r="G5" s="90"/>
      <c r="H5" s="90"/>
      <c r="I5" s="90"/>
      <c r="J5" s="90"/>
    </row>
    <row r="7" spans="3:7" ht="15">
      <c r="C7" s="105" t="s">
        <v>66</v>
      </c>
      <c r="D7" s="105"/>
      <c r="E7" s="105"/>
      <c r="F7" s="105"/>
      <c r="G7" s="55" t="s">
        <v>169</v>
      </c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94" t="s">
        <v>4</v>
      </c>
      <c r="B9" s="95"/>
      <c r="C9" s="95"/>
      <c r="D9" s="95"/>
      <c r="E9" s="95"/>
      <c r="F9" s="95"/>
      <c r="G9" s="95"/>
      <c r="H9" s="4"/>
      <c r="I9" s="47" t="s">
        <v>5</v>
      </c>
      <c r="J9" s="6" t="s">
        <v>6</v>
      </c>
    </row>
    <row r="10" spans="1:10" ht="9" customHeight="1">
      <c r="A10" s="7"/>
      <c r="I10" s="8"/>
      <c r="J10" s="8"/>
    </row>
    <row r="11" spans="1:10" ht="15">
      <c r="A11" s="7" t="s">
        <v>67</v>
      </c>
      <c r="G11" s="55" t="str">
        <f>G7</f>
        <v>01/31/12</v>
      </c>
      <c r="I11" s="10" t="s">
        <v>40</v>
      </c>
      <c r="J11" s="41"/>
    </row>
    <row r="12" spans="1:10" ht="9" customHeight="1">
      <c r="A12" s="7"/>
      <c r="I12" s="10"/>
      <c r="J12" s="41"/>
    </row>
    <row r="13" spans="1:10" ht="15">
      <c r="A13" s="7" t="s">
        <v>68</v>
      </c>
      <c r="G13" s="55" t="str">
        <f>G7</f>
        <v>01/31/12</v>
      </c>
      <c r="I13" s="10" t="s">
        <v>40</v>
      </c>
      <c r="J13" s="38"/>
    </row>
    <row r="14" spans="1:10" ht="9" customHeight="1">
      <c r="A14" s="7"/>
      <c r="I14" s="10"/>
      <c r="J14" s="8"/>
    </row>
    <row r="15" spans="1:10" ht="15">
      <c r="A15" s="7" t="s">
        <v>69</v>
      </c>
      <c r="I15" s="10" t="s">
        <v>70</v>
      </c>
      <c r="J15" s="43"/>
    </row>
    <row r="16" spans="1:10" ht="9" customHeight="1">
      <c r="A16" s="7"/>
      <c r="I16" s="10"/>
      <c r="J16" s="8"/>
    </row>
    <row r="17" spans="1:10" ht="15">
      <c r="A17" s="7" t="s">
        <v>71</v>
      </c>
      <c r="I17" s="10" t="s">
        <v>9</v>
      </c>
      <c r="J17" s="56"/>
    </row>
    <row r="18" spans="1:10" ht="9" customHeight="1">
      <c r="A18" s="7"/>
      <c r="I18" s="10"/>
      <c r="J18" s="11"/>
    </row>
    <row r="19" spans="1:10" ht="15">
      <c r="A19" s="7" t="s">
        <v>72</v>
      </c>
      <c r="I19" s="10" t="s">
        <v>9</v>
      </c>
      <c r="J19" s="56">
        <f>J17*J15</f>
        <v>0</v>
      </c>
    </row>
    <row r="20" spans="1:10" ht="10.5" customHeight="1">
      <c r="A20" s="7"/>
      <c r="I20" s="10"/>
      <c r="J20" s="11"/>
    </row>
    <row r="21" spans="1:10" ht="15">
      <c r="A21" s="7" t="s">
        <v>73</v>
      </c>
      <c r="I21" s="10" t="s">
        <v>9</v>
      </c>
      <c r="J21" s="56">
        <f>J45</f>
        <v>0</v>
      </c>
    </row>
    <row r="22" spans="1:10" ht="9" customHeight="1">
      <c r="A22" s="7"/>
      <c r="I22" s="10"/>
      <c r="J22" s="8"/>
    </row>
    <row r="23" spans="1:10" ht="15">
      <c r="A23" s="7" t="s">
        <v>74</v>
      </c>
      <c r="I23" s="10" t="s">
        <v>9</v>
      </c>
      <c r="J23" s="11">
        <f>J19+J21</f>
        <v>0</v>
      </c>
    </row>
    <row r="24" spans="1:10" ht="9" customHeight="1">
      <c r="A24" s="7"/>
      <c r="I24" s="10"/>
      <c r="J24" s="8"/>
    </row>
    <row r="25" spans="1:10" ht="15">
      <c r="A25" s="7" t="s">
        <v>75</v>
      </c>
      <c r="I25" s="10"/>
      <c r="J25" s="44">
        <v>1.055</v>
      </c>
    </row>
    <row r="26" spans="1:10" ht="9" customHeight="1">
      <c r="A26" s="7"/>
      <c r="I26" s="10"/>
      <c r="J26" s="8"/>
    </row>
    <row r="27" spans="1:10" ht="15">
      <c r="A27" s="7" t="s">
        <v>76</v>
      </c>
      <c r="G27" s="106"/>
      <c r="H27" s="106"/>
      <c r="I27" s="10" t="s">
        <v>9</v>
      </c>
      <c r="J27" s="11">
        <f>J23*J25</f>
        <v>0</v>
      </c>
    </row>
    <row r="28" spans="1:10" ht="9" customHeight="1">
      <c r="A28" s="7"/>
      <c r="I28" s="10"/>
      <c r="J28" s="8"/>
    </row>
    <row r="29" spans="1:10" ht="15.75" thickBot="1">
      <c r="A29" s="7" t="s">
        <v>67</v>
      </c>
      <c r="G29" s="55" t="str">
        <f>G7</f>
        <v>01/31/12</v>
      </c>
      <c r="I29" s="10" t="s">
        <v>40</v>
      </c>
      <c r="J29" s="36">
        <f>J11</f>
        <v>0</v>
      </c>
    </row>
    <row r="30" spans="1:10" ht="9" customHeight="1">
      <c r="A30" s="7"/>
      <c r="I30" s="15"/>
      <c r="J30" s="57"/>
    </row>
    <row r="31" spans="1:10" ht="16.5" thickBot="1">
      <c r="A31" s="21" t="s">
        <v>77</v>
      </c>
      <c r="B31" s="22"/>
      <c r="C31" s="22"/>
      <c r="D31" s="22"/>
      <c r="E31" s="22"/>
      <c r="F31" s="22"/>
      <c r="G31" s="23"/>
      <c r="H31" s="23"/>
      <c r="I31" s="48" t="s">
        <v>51</v>
      </c>
      <c r="J31" s="58">
        <v>0</v>
      </c>
    </row>
    <row r="34" spans="1:10" ht="15">
      <c r="A34" s="93" t="s">
        <v>78</v>
      </c>
      <c r="B34" s="93"/>
      <c r="C34" s="93"/>
      <c r="D34" s="93"/>
      <c r="E34" s="93"/>
      <c r="F34" s="93"/>
      <c r="G34" s="93"/>
      <c r="H34" s="93"/>
      <c r="I34" s="93"/>
      <c r="J34" s="93"/>
    </row>
    <row r="35" spans="2:9" ht="15">
      <c r="B35" s="105" t="s">
        <v>79</v>
      </c>
      <c r="C35" s="105"/>
      <c r="D35" s="105"/>
      <c r="E35" s="105"/>
      <c r="F35" s="105"/>
      <c r="G35" s="105"/>
      <c r="H35" s="55" t="str">
        <f>G7</f>
        <v>01/31/12</v>
      </c>
      <c r="I35" s="59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94" t="s">
        <v>4</v>
      </c>
      <c r="B37" s="95"/>
      <c r="C37" s="95"/>
      <c r="D37" s="95"/>
      <c r="E37" s="95"/>
      <c r="F37" s="95"/>
      <c r="G37" s="95"/>
      <c r="H37" s="4"/>
      <c r="I37" s="6" t="s">
        <v>5</v>
      </c>
      <c r="J37" s="6" t="s">
        <v>6</v>
      </c>
    </row>
    <row r="38" spans="1:10" ht="9" customHeight="1">
      <c r="A38" s="7"/>
      <c r="I38" s="8"/>
      <c r="J38" s="8"/>
    </row>
    <row r="39" spans="1:10" ht="15">
      <c r="A39" s="7" t="s">
        <v>80</v>
      </c>
      <c r="I39" s="33"/>
      <c r="J39" s="9"/>
    </row>
    <row r="40" spans="1:10" ht="15">
      <c r="A40" s="7"/>
      <c r="B40" s="23"/>
      <c r="C40" s="23"/>
      <c r="D40" s="23"/>
      <c r="E40" s="23"/>
      <c r="F40" s="23"/>
      <c r="G40" s="23"/>
      <c r="I40" s="15" t="s">
        <v>9</v>
      </c>
      <c r="J40" s="16"/>
    </row>
    <row r="41" spans="1:10" ht="15">
      <c r="A41" s="7"/>
      <c r="B41" s="33"/>
      <c r="C41" s="33"/>
      <c r="D41" s="33"/>
      <c r="E41" s="33"/>
      <c r="F41" s="33"/>
      <c r="G41" s="33"/>
      <c r="I41" s="8"/>
      <c r="J41" s="16"/>
    </row>
    <row r="42" spans="1:10" ht="15">
      <c r="A42" s="7"/>
      <c r="B42" s="1" t="s">
        <v>81</v>
      </c>
      <c r="I42" s="10" t="s">
        <v>9</v>
      </c>
      <c r="J42" s="17">
        <f>J40</f>
        <v>0</v>
      </c>
    </row>
    <row r="43" spans="1:10" ht="15">
      <c r="A43" s="7"/>
      <c r="I43" s="8"/>
      <c r="J43" s="11"/>
    </row>
    <row r="44" spans="1:10" ht="15">
      <c r="A44" s="7" t="s">
        <v>82</v>
      </c>
      <c r="I44" s="33"/>
      <c r="J44" s="16"/>
    </row>
    <row r="45" spans="1:10" ht="15">
      <c r="A45" s="7"/>
      <c r="B45" s="23"/>
      <c r="C45" s="23"/>
      <c r="D45" s="23"/>
      <c r="E45" s="23"/>
      <c r="F45" s="23"/>
      <c r="G45" s="23"/>
      <c r="I45" s="15" t="s">
        <v>9</v>
      </c>
      <c r="J45" s="16">
        <v>0</v>
      </c>
    </row>
    <row r="46" spans="1:10" ht="15">
      <c r="A46" s="7"/>
      <c r="B46" s="33"/>
      <c r="C46" s="33"/>
      <c r="D46" s="33"/>
      <c r="E46" s="33"/>
      <c r="F46" s="33"/>
      <c r="G46" s="33"/>
      <c r="I46" s="8"/>
      <c r="J46" s="56"/>
    </row>
    <row r="47" spans="1:10" ht="15">
      <c r="A47" s="46"/>
      <c r="B47" s="23" t="s">
        <v>83</v>
      </c>
      <c r="C47" s="23"/>
      <c r="D47" s="23"/>
      <c r="E47" s="23"/>
      <c r="F47" s="23"/>
      <c r="G47" s="23"/>
      <c r="H47" s="23"/>
      <c r="I47" s="47" t="s">
        <v>9</v>
      </c>
      <c r="J47" s="17">
        <f>J45</f>
        <v>0</v>
      </c>
    </row>
  </sheetData>
  <sheetProtection/>
  <mergeCells count="9">
    <mergeCell ref="B35:G35"/>
    <mergeCell ref="A37:G37"/>
    <mergeCell ref="A3:J3"/>
    <mergeCell ref="A4:J4"/>
    <mergeCell ref="A5:J5"/>
    <mergeCell ref="C7:F7"/>
    <mergeCell ref="A9:G9"/>
    <mergeCell ref="A34:J34"/>
    <mergeCell ref="G27:H27"/>
  </mergeCells>
  <printOptions/>
  <pageMargins left="0.49" right="0.25" top="0.25" bottom="0.25" header="0.5" footer="0.5"/>
  <pageSetup horizontalDpi="600" verticalDpi="600" orientation="portrait" r:id="rId1"/>
  <ignoredErrors>
    <ignoredError sqref="G7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B1">
      <selection activeCell="H7" sqref="H7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5.8515625" style="1" customWidth="1"/>
    <col min="4" max="4" width="20.421875" style="1" customWidth="1"/>
    <col min="5" max="5" width="6.7109375" style="1" customWidth="1"/>
    <col min="6" max="6" width="7.57421875" style="1" customWidth="1"/>
    <col min="7" max="8" width="16.7109375" style="1" customWidth="1"/>
    <col min="9" max="9" width="17.140625" style="1" customWidth="1"/>
    <col min="10" max="16384" width="9.140625" style="1" customWidth="1"/>
  </cols>
  <sheetData>
    <row r="1" ht="15">
      <c r="I1" s="2" t="s">
        <v>35</v>
      </c>
    </row>
    <row r="3" spans="1:9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</row>
    <row r="4" spans="1:9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</row>
    <row r="5" spans="1:9" ht="18.75" customHeight="1">
      <c r="A5" s="90" t="s">
        <v>36</v>
      </c>
      <c r="B5" s="90"/>
      <c r="C5" s="90"/>
      <c r="D5" s="90"/>
      <c r="E5" s="90"/>
      <c r="F5" s="90"/>
      <c r="G5" s="90"/>
      <c r="H5" s="90"/>
      <c r="I5" s="90"/>
    </row>
    <row r="7" spans="4:8" ht="15">
      <c r="D7" s="105" t="s">
        <v>37</v>
      </c>
      <c r="E7" s="105"/>
      <c r="F7" s="105"/>
      <c r="G7" s="105"/>
      <c r="H7" s="32" t="s">
        <v>169</v>
      </c>
    </row>
    <row r="8" spans="7:8" ht="15">
      <c r="G8" s="33"/>
      <c r="H8" s="33"/>
    </row>
    <row r="10" spans="1:9" ht="15">
      <c r="A10" s="94" t="s">
        <v>4</v>
      </c>
      <c r="B10" s="95"/>
      <c r="C10" s="95"/>
      <c r="D10" s="95"/>
      <c r="E10" s="4"/>
      <c r="F10" s="6" t="s">
        <v>5</v>
      </c>
      <c r="G10" s="6" t="s">
        <v>166</v>
      </c>
      <c r="H10" s="6" t="s">
        <v>167</v>
      </c>
      <c r="I10" s="6" t="s">
        <v>168</v>
      </c>
    </row>
    <row r="11" spans="1:9" ht="10.5" customHeight="1">
      <c r="A11" s="7"/>
      <c r="F11" s="10"/>
      <c r="G11" s="8"/>
      <c r="H11" s="8"/>
      <c r="I11" s="8"/>
    </row>
    <row r="12" spans="1:9" ht="15">
      <c r="A12" s="34" t="s">
        <v>38</v>
      </c>
      <c r="B12" s="35"/>
      <c r="C12" s="35"/>
      <c r="D12" s="35"/>
      <c r="F12" s="10"/>
      <c r="G12" s="8"/>
      <c r="H12" s="8"/>
      <c r="I12" s="8"/>
    </row>
    <row r="13" spans="1:9" ht="15">
      <c r="A13" s="7"/>
      <c r="B13" s="1" t="s">
        <v>39</v>
      </c>
      <c r="F13" s="10" t="s">
        <v>40</v>
      </c>
      <c r="G13" s="36">
        <v>55858</v>
      </c>
      <c r="H13" s="36">
        <v>89239</v>
      </c>
      <c r="I13" s="36">
        <v>108890</v>
      </c>
    </row>
    <row r="14" spans="1:9" ht="15">
      <c r="A14" s="7"/>
      <c r="B14" s="1" t="s">
        <v>41</v>
      </c>
      <c r="D14" s="23"/>
      <c r="F14" s="10" t="s">
        <v>40</v>
      </c>
      <c r="G14" s="37"/>
      <c r="H14" s="38"/>
      <c r="I14" s="38"/>
    </row>
    <row r="15" spans="1:9" ht="15">
      <c r="A15" s="7" t="s">
        <v>42</v>
      </c>
      <c r="F15" s="10" t="s">
        <v>40</v>
      </c>
      <c r="G15" s="39">
        <f>SUM(G13:G14)</f>
        <v>55858</v>
      </c>
      <c r="H15" s="39">
        <f>SUM(H13:H14)</f>
        <v>89239</v>
      </c>
      <c r="I15" s="39">
        <f>SUM(I13:I14)</f>
        <v>108890</v>
      </c>
    </row>
    <row r="16" spans="1:9" ht="15">
      <c r="A16" s="7"/>
      <c r="F16" s="10"/>
      <c r="G16" s="8"/>
      <c r="H16" s="8"/>
      <c r="I16" s="8"/>
    </row>
    <row r="17" spans="1:9" ht="15">
      <c r="A17" s="34" t="s">
        <v>43</v>
      </c>
      <c r="B17" s="35"/>
      <c r="C17" s="35"/>
      <c r="D17" s="35"/>
      <c r="E17" s="35"/>
      <c r="F17" s="10"/>
      <c r="G17" s="8"/>
      <c r="H17" s="8"/>
      <c r="I17" s="11"/>
    </row>
    <row r="18" spans="1:9" ht="15">
      <c r="A18" s="7"/>
      <c r="B18" s="1" t="s">
        <v>39</v>
      </c>
      <c r="F18" s="10" t="s">
        <v>9</v>
      </c>
      <c r="G18" s="11">
        <v>266946.58</v>
      </c>
      <c r="H18" s="11">
        <v>375106.9</v>
      </c>
      <c r="I18" s="11">
        <v>491488.22</v>
      </c>
    </row>
    <row r="19" spans="1:9" ht="15">
      <c r="A19" s="7"/>
      <c r="B19" s="1" t="s">
        <v>44</v>
      </c>
      <c r="D19" s="33" t="s">
        <v>2</v>
      </c>
      <c r="F19" s="10" t="s">
        <v>9</v>
      </c>
      <c r="G19" s="11"/>
      <c r="H19" s="11"/>
      <c r="I19" s="11">
        <f>'Sch 4'!M36</f>
        <v>-550.03</v>
      </c>
    </row>
    <row r="20" spans="1:9" ht="15">
      <c r="A20" s="7"/>
      <c r="B20" s="1" t="s">
        <v>44</v>
      </c>
      <c r="D20" s="33"/>
      <c r="F20" s="10"/>
      <c r="G20" s="11"/>
      <c r="H20" s="11"/>
      <c r="I20" s="11"/>
    </row>
    <row r="21" spans="1:9" ht="15">
      <c r="A21" s="7" t="s">
        <v>45</v>
      </c>
      <c r="F21" s="10" t="s">
        <v>9</v>
      </c>
      <c r="G21" s="40">
        <f>SUM(G18:G19)</f>
        <v>266946.58</v>
      </c>
      <c r="H21" s="40">
        <f>SUM(H18:H19)</f>
        <v>375106.9</v>
      </c>
      <c r="I21" s="40">
        <f>SUM(I18:I19)</f>
        <v>490938.19</v>
      </c>
    </row>
    <row r="22" spans="1:9" ht="15">
      <c r="A22" s="7"/>
      <c r="F22" s="10"/>
      <c r="G22" s="8"/>
      <c r="H22" s="8"/>
      <c r="I22" s="8"/>
    </row>
    <row r="23" spans="1:9" ht="15">
      <c r="A23" s="34" t="s">
        <v>46</v>
      </c>
      <c r="B23" s="35"/>
      <c r="C23" s="35"/>
      <c r="F23" s="10"/>
      <c r="G23" s="8"/>
      <c r="H23" s="8"/>
      <c r="I23" s="8"/>
    </row>
    <row r="24" spans="1:9" ht="15">
      <c r="A24" s="7"/>
      <c r="B24" s="1" t="s">
        <v>47</v>
      </c>
      <c r="F24" s="10" t="s">
        <v>40</v>
      </c>
      <c r="G24" s="41">
        <v>37227</v>
      </c>
      <c r="H24" s="41">
        <v>53765</v>
      </c>
      <c r="I24" s="41">
        <v>65958</v>
      </c>
    </row>
    <row r="25" spans="1:9" ht="15">
      <c r="A25" s="7"/>
      <c r="B25" s="1" t="s">
        <v>48</v>
      </c>
      <c r="F25" s="10" t="s">
        <v>40</v>
      </c>
      <c r="G25" s="41">
        <v>21691</v>
      </c>
      <c r="H25" s="41">
        <v>31744</v>
      </c>
      <c r="I25" s="41">
        <v>39287</v>
      </c>
    </row>
    <row r="26" spans="1:9" ht="15">
      <c r="A26" s="7" t="s">
        <v>49</v>
      </c>
      <c r="F26" s="10" t="s">
        <v>40</v>
      </c>
      <c r="G26" s="42">
        <f>SUM(G24:G25)</f>
        <v>58918</v>
      </c>
      <c r="H26" s="42">
        <f>SUM(H24:H25)</f>
        <v>85509</v>
      </c>
      <c r="I26" s="42">
        <f>SUM(I24:I25)</f>
        <v>105245</v>
      </c>
    </row>
    <row r="27" spans="1:9" ht="15">
      <c r="A27" s="7"/>
      <c r="F27" s="10"/>
      <c r="G27" s="8"/>
      <c r="H27" s="8"/>
      <c r="I27" s="8"/>
    </row>
    <row r="28" spans="1:9" ht="15">
      <c r="A28" s="7" t="s">
        <v>50</v>
      </c>
      <c r="F28" s="10" t="s">
        <v>51</v>
      </c>
      <c r="G28" s="43">
        <f>ROUND(G21/G26,4)</f>
        <v>4.5308</v>
      </c>
      <c r="H28" s="43">
        <f>ROUND(H21/H26,4)</f>
        <v>4.3868</v>
      </c>
      <c r="I28" s="43">
        <f>ROUND(I21/I26,4)</f>
        <v>4.6647</v>
      </c>
    </row>
    <row r="29" spans="1:9" ht="15">
      <c r="A29" s="7" t="s">
        <v>52</v>
      </c>
      <c r="F29" s="10" t="s">
        <v>51</v>
      </c>
      <c r="G29" s="44">
        <v>5.1728</v>
      </c>
      <c r="H29" s="45">
        <v>4.8194</v>
      </c>
      <c r="I29" s="45">
        <v>4.682</v>
      </c>
    </row>
    <row r="30" spans="1:9" ht="15">
      <c r="A30" s="7" t="s">
        <v>53</v>
      </c>
      <c r="F30" s="10" t="s">
        <v>51</v>
      </c>
      <c r="G30" s="43">
        <f>ROUND(G28-G29,4)</f>
        <v>-0.642</v>
      </c>
      <c r="H30" s="43">
        <f>ROUND(H28-H29,4)</f>
        <v>-0.4326</v>
      </c>
      <c r="I30" s="43">
        <f>ROUND(I28-I29,4)</f>
        <v>-0.0173</v>
      </c>
    </row>
    <row r="31" spans="1:9" ht="15">
      <c r="A31" s="7" t="s">
        <v>54</v>
      </c>
      <c r="F31" s="10" t="s">
        <v>40</v>
      </c>
      <c r="G31" s="41">
        <f>+G24</f>
        <v>37227</v>
      </c>
      <c r="H31" s="41">
        <f>+H24</f>
        <v>53765</v>
      </c>
      <c r="I31" s="41">
        <f>+I24</f>
        <v>65958</v>
      </c>
    </row>
    <row r="32" spans="1:9" ht="15">
      <c r="A32" s="46" t="s">
        <v>55</v>
      </c>
      <c r="B32" s="23"/>
      <c r="C32" s="23"/>
      <c r="D32" s="23"/>
      <c r="E32" s="23"/>
      <c r="F32" s="47" t="s">
        <v>9</v>
      </c>
      <c r="G32" s="40">
        <f>ROUND(G30*G31,2)</f>
        <v>-23899.73</v>
      </c>
      <c r="H32" s="40">
        <f>ROUND(H30*H31,2)</f>
        <v>-23258.74</v>
      </c>
      <c r="I32" s="40">
        <f>ROUND(I30*I31,2)</f>
        <v>-1141.07</v>
      </c>
    </row>
    <row r="34" spans="8:9" ht="15">
      <c r="H34" s="31"/>
      <c r="I34" s="31"/>
    </row>
    <row r="35" spans="1:9" ht="15">
      <c r="A35" s="23"/>
      <c r="B35" s="23"/>
      <c r="C35" s="23"/>
      <c r="D35" s="23"/>
      <c r="E35" s="23"/>
      <c r="F35" s="23"/>
      <c r="G35" s="23"/>
      <c r="H35" s="48"/>
      <c r="I35" s="48"/>
    </row>
    <row r="36" spans="1:9" ht="15">
      <c r="A36" s="91" t="s">
        <v>4</v>
      </c>
      <c r="B36" s="92"/>
      <c r="C36" s="92"/>
      <c r="D36" s="92"/>
      <c r="E36" s="92"/>
      <c r="F36" s="23"/>
      <c r="G36" s="23"/>
      <c r="H36" s="50" t="s">
        <v>56</v>
      </c>
      <c r="I36" s="47" t="s">
        <v>57</v>
      </c>
    </row>
    <row r="37" spans="1:9" ht="15">
      <c r="A37" s="7" t="s">
        <v>58</v>
      </c>
      <c r="B37" s="33"/>
      <c r="C37" s="33"/>
      <c r="D37" s="33"/>
      <c r="E37" s="33"/>
      <c r="F37" s="33"/>
      <c r="G37" s="33"/>
      <c r="H37" s="51" t="s">
        <v>59</v>
      </c>
      <c r="I37" s="40">
        <f>+G32+H32+I32</f>
        <v>-48299.54</v>
      </c>
    </row>
    <row r="38" spans="1:9" ht="15.75" thickBot="1">
      <c r="A38" s="7" t="s">
        <v>60</v>
      </c>
      <c r="B38" s="33"/>
      <c r="C38" s="33"/>
      <c r="D38" s="33"/>
      <c r="E38" s="52"/>
      <c r="F38" s="52" t="str">
        <f>H7</f>
        <v>01/31/12</v>
      </c>
      <c r="G38" s="33"/>
      <c r="H38" s="51" t="s">
        <v>61</v>
      </c>
      <c r="I38" s="41">
        <v>457816</v>
      </c>
    </row>
    <row r="39" spans="1:9" ht="16.5" thickBot="1">
      <c r="A39" s="46"/>
      <c r="B39" s="22" t="s">
        <v>62</v>
      </c>
      <c r="C39" s="22"/>
      <c r="D39" s="22"/>
      <c r="E39" s="22"/>
      <c r="F39" s="23"/>
      <c r="G39" s="23"/>
      <c r="H39" s="53" t="s">
        <v>63</v>
      </c>
      <c r="I39" s="54">
        <f>+I37/I38</f>
        <v>-0.1055</v>
      </c>
    </row>
  </sheetData>
  <sheetProtection/>
  <mergeCells count="6">
    <mergeCell ref="A3:I3"/>
    <mergeCell ref="A4:I4"/>
    <mergeCell ref="A5:I5"/>
    <mergeCell ref="D7:G7"/>
    <mergeCell ref="A10:D10"/>
    <mergeCell ref="A36:E36"/>
  </mergeCells>
  <printOptions/>
  <pageMargins left="0.25" right="0.25" top="0.25" bottom="0.25" header="0.5" footer="0.5"/>
  <pageSetup horizontalDpi="600" verticalDpi="600" orientation="portrait" r:id="rId1"/>
  <ignoredErrors>
    <ignoredError sqref="H7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B1">
      <selection activeCell="J7" sqref="J7"/>
    </sheetView>
  </sheetViews>
  <sheetFormatPr defaultColWidth="9.140625" defaultRowHeight="12.75"/>
  <cols>
    <col min="1" max="1" width="5.28125" style="1" customWidth="1"/>
    <col min="2" max="2" width="4.00390625" style="1" customWidth="1"/>
    <col min="3" max="3" width="11.421875" style="1" customWidth="1"/>
    <col min="4" max="4" width="9.57421875" style="1" customWidth="1"/>
    <col min="5" max="5" width="10.28125" style="1" customWidth="1"/>
    <col min="6" max="6" width="5.57421875" style="1" customWidth="1"/>
    <col min="7" max="7" width="9.421875" style="1" customWidth="1"/>
    <col min="8" max="8" width="10.8515625" style="1" customWidth="1"/>
    <col min="9" max="9" width="1.421875" style="1" customWidth="1"/>
    <col min="10" max="10" width="9.421875" style="1" customWidth="1"/>
    <col min="11" max="11" width="7.57421875" style="1" customWidth="1"/>
    <col min="12" max="12" width="4.8515625" style="1" customWidth="1"/>
    <col min="13" max="13" width="14.140625" style="1" customWidth="1"/>
    <col min="14" max="14" width="3.57421875" style="1" customWidth="1"/>
    <col min="15" max="16384" width="9.140625" style="1" customWidth="1"/>
  </cols>
  <sheetData>
    <row r="1" ht="15">
      <c r="M1" s="2" t="s">
        <v>31</v>
      </c>
    </row>
    <row r="2" ht="10.5" customHeight="1"/>
    <row r="3" spans="1:13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8.75" customHeight="1">
      <c r="A5" s="90" t="s">
        <v>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ht="10.5" customHeight="1"/>
    <row r="7" spans="4:10" ht="15">
      <c r="D7" s="93" t="s">
        <v>3</v>
      </c>
      <c r="E7" s="93"/>
      <c r="F7" s="93"/>
      <c r="G7" s="93"/>
      <c r="H7" s="93"/>
      <c r="I7" s="93"/>
      <c r="J7" s="3" t="s">
        <v>169</v>
      </c>
    </row>
    <row r="8" ht="31.5" customHeight="1"/>
    <row r="9" spans="1:13" ht="15">
      <c r="A9" s="94" t="s">
        <v>4</v>
      </c>
      <c r="B9" s="95"/>
      <c r="C9" s="95"/>
      <c r="D9" s="95"/>
      <c r="E9" s="95"/>
      <c r="F9" s="95"/>
      <c r="G9" s="95"/>
      <c r="H9" s="95"/>
      <c r="I9" s="95"/>
      <c r="J9" s="95"/>
      <c r="K9" s="4"/>
      <c r="L9" s="5" t="s">
        <v>5</v>
      </c>
      <c r="M9" s="6" t="s">
        <v>6</v>
      </c>
    </row>
    <row r="10" spans="1:13" ht="10.5" customHeight="1">
      <c r="A10" s="7"/>
      <c r="L10" s="8"/>
      <c r="M10" s="8"/>
    </row>
    <row r="11" spans="1:13" ht="15">
      <c r="A11" s="7" t="s">
        <v>11</v>
      </c>
      <c r="M11" s="9"/>
    </row>
    <row r="12" spans="1:13" ht="15">
      <c r="A12" s="7"/>
      <c r="B12" s="1" t="s">
        <v>12</v>
      </c>
      <c r="L12" s="10" t="s">
        <v>9</v>
      </c>
      <c r="M12" s="11">
        <v>-9168.09</v>
      </c>
    </row>
    <row r="13" spans="1:13" ht="10.5" customHeight="1">
      <c r="A13" s="7"/>
      <c r="L13" s="8"/>
      <c r="M13" s="11"/>
    </row>
    <row r="14" spans="1:13" ht="15">
      <c r="A14" s="7" t="s">
        <v>7</v>
      </c>
      <c r="B14" s="1" t="s">
        <v>10</v>
      </c>
      <c r="G14" s="12">
        <v>-0.0215</v>
      </c>
      <c r="H14" s="1" t="s">
        <v>13</v>
      </c>
      <c r="L14" s="8"/>
      <c r="M14" s="11"/>
    </row>
    <row r="15" spans="1:13" ht="15">
      <c r="A15" s="7"/>
      <c r="B15" s="1" t="s">
        <v>14</v>
      </c>
      <c r="L15" s="8"/>
      <c r="M15" s="11"/>
    </row>
    <row r="16" spans="1:13" ht="15">
      <c r="A16" s="7"/>
      <c r="B16" s="1" t="s">
        <v>15</v>
      </c>
      <c r="E16" s="13">
        <v>400840</v>
      </c>
      <c r="F16" s="1" t="s">
        <v>26</v>
      </c>
      <c r="H16" s="14"/>
      <c r="I16" s="14"/>
      <c r="L16" s="8"/>
      <c r="M16" s="11"/>
    </row>
    <row r="17" spans="1:13" ht="15">
      <c r="A17" s="7"/>
      <c r="B17" s="1" t="s">
        <v>16</v>
      </c>
      <c r="L17" s="8"/>
      <c r="M17" s="11"/>
    </row>
    <row r="18" spans="1:13" ht="15">
      <c r="A18" s="7"/>
      <c r="B18" s="1" t="s">
        <v>17</v>
      </c>
      <c r="L18" s="15" t="s">
        <v>9</v>
      </c>
      <c r="M18" s="16">
        <f>+G14*E16</f>
        <v>-8618.06</v>
      </c>
    </row>
    <row r="19" spans="1:13" ht="15">
      <c r="A19" s="7"/>
      <c r="L19" s="10"/>
      <c r="M19" s="11"/>
    </row>
    <row r="20" spans="1:13" ht="15">
      <c r="A20" s="7" t="s">
        <v>8</v>
      </c>
      <c r="L20" s="10" t="s">
        <v>9</v>
      </c>
      <c r="M20" s="17">
        <f>+M12-M18</f>
        <v>-550.03</v>
      </c>
    </row>
    <row r="21" spans="1:13" ht="15">
      <c r="A21" s="7"/>
      <c r="L21" s="8"/>
      <c r="M21" s="11"/>
    </row>
    <row r="22" spans="1:13" ht="15">
      <c r="A22" s="7" t="s">
        <v>18</v>
      </c>
      <c r="L22" s="8"/>
      <c r="M22" s="11"/>
    </row>
    <row r="23" spans="1:13" ht="15">
      <c r="A23" s="7"/>
      <c r="B23" s="1" t="s">
        <v>19</v>
      </c>
      <c r="L23" s="8"/>
      <c r="M23" s="9"/>
    </row>
    <row r="24" spans="1:13" ht="15">
      <c r="A24" s="7"/>
      <c r="B24" s="1" t="s">
        <v>20</v>
      </c>
      <c r="L24" s="10" t="s">
        <v>9</v>
      </c>
      <c r="M24" s="11">
        <v>0</v>
      </c>
    </row>
    <row r="25" spans="1:13" ht="10.5" customHeight="1">
      <c r="A25" s="7"/>
      <c r="L25" s="8"/>
      <c r="M25" s="11"/>
    </row>
    <row r="26" spans="1:13" ht="15">
      <c r="A26" s="7" t="s">
        <v>7</v>
      </c>
      <c r="B26" s="1" t="s">
        <v>21</v>
      </c>
      <c r="L26" s="8"/>
      <c r="M26" s="11"/>
    </row>
    <row r="27" spans="1:13" ht="15">
      <c r="A27" s="7"/>
      <c r="B27" s="1" t="s">
        <v>22</v>
      </c>
      <c r="D27" s="18">
        <v>0</v>
      </c>
      <c r="E27" s="1" t="s">
        <v>23</v>
      </c>
      <c r="L27" s="8"/>
      <c r="M27" s="11"/>
    </row>
    <row r="28" spans="1:13" ht="15">
      <c r="A28" s="7"/>
      <c r="B28" s="1" t="s">
        <v>24</v>
      </c>
      <c r="L28" s="8"/>
      <c r="M28" s="11"/>
    </row>
    <row r="29" spans="1:13" ht="15">
      <c r="A29" s="7"/>
      <c r="B29" s="1" t="s">
        <v>25</v>
      </c>
      <c r="C29" s="13">
        <f>E16</f>
        <v>400840</v>
      </c>
      <c r="D29" s="19" t="s">
        <v>32</v>
      </c>
      <c r="E29" s="19"/>
      <c r="F29" s="19"/>
      <c r="G29" s="19"/>
      <c r="L29" s="8"/>
      <c r="M29" s="8"/>
    </row>
    <row r="30" spans="1:13" ht="15">
      <c r="A30" s="7"/>
      <c r="B30" s="1" t="s">
        <v>27</v>
      </c>
      <c r="L30" s="8"/>
      <c r="M30" s="8"/>
    </row>
    <row r="31" spans="1:13" ht="15">
      <c r="A31" s="7"/>
      <c r="B31" s="1" t="s">
        <v>28</v>
      </c>
      <c r="L31" s="10" t="s">
        <v>9</v>
      </c>
      <c r="M31" s="11">
        <f>D27*C29</f>
        <v>0</v>
      </c>
    </row>
    <row r="32" spans="1:13" ht="15">
      <c r="A32" s="7"/>
      <c r="L32" s="8"/>
      <c r="M32" s="20"/>
    </row>
    <row r="33" spans="1:13" ht="15">
      <c r="A33" s="7" t="s">
        <v>29</v>
      </c>
      <c r="L33" s="10" t="s">
        <v>9</v>
      </c>
      <c r="M33" s="17">
        <f>M24-M31</f>
        <v>0</v>
      </c>
    </row>
    <row r="34" spans="1:13" ht="15">
      <c r="A34" s="7"/>
      <c r="L34" s="8"/>
      <c r="M34" s="8"/>
    </row>
    <row r="35" spans="1:13" ht="15.75" thickBot="1">
      <c r="A35" s="7"/>
      <c r="L35" s="8"/>
      <c r="M35" s="8"/>
    </row>
    <row r="36" spans="1:13" ht="16.5" thickBot="1">
      <c r="A36" s="21" t="s">
        <v>30</v>
      </c>
      <c r="B36" s="22"/>
      <c r="C36" s="22"/>
      <c r="D36" s="22"/>
      <c r="E36" s="22"/>
      <c r="F36" s="23"/>
      <c r="G36" s="23"/>
      <c r="H36" s="23"/>
      <c r="I36" s="23"/>
      <c r="J36" s="23"/>
      <c r="K36" s="26" t="s">
        <v>33</v>
      </c>
      <c r="L36" s="24" t="s">
        <v>9</v>
      </c>
      <c r="M36" s="25">
        <f>M20+M33</f>
        <v>-550.03</v>
      </c>
    </row>
    <row r="38" ht="15.75">
      <c r="J38" s="27" t="s">
        <v>34</v>
      </c>
    </row>
  </sheetData>
  <sheetProtection/>
  <mergeCells count="5">
    <mergeCell ref="A3:M3"/>
    <mergeCell ref="A4:M4"/>
    <mergeCell ref="A5:M5"/>
    <mergeCell ref="A9:J9"/>
    <mergeCell ref="D7:I7"/>
  </mergeCells>
  <printOptions/>
  <pageMargins left="0.25" right="0.25" top="0.25" bottom="0.25" header="0.5" footer="0.5"/>
  <pageSetup horizontalDpi="600" verticalDpi="600" orientation="portrait" r:id="rId1"/>
  <ignoredErrors>
    <ignoredError sqref="J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j bartley</dc:creator>
  <cp:keywords/>
  <dc:description/>
  <cp:lastModifiedBy>bbartley</cp:lastModifiedBy>
  <cp:lastPrinted>2011-08-26T20:11:05Z</cp:lastPrinted>
  <dcterms:created xsi:type="dcterms:W3CDTF">1999-08-13T17:16:30Z</dcterms:created>
  <dcterms:modified xsi:type="dcterms:W3CDTF">2012-06-29T13:09:45Z</dcterms:modified>
  <cp:category/>
  <cp:version/>
  <cp:contentType/>
  <cp:contentStatus/>
</cp:coreProperties>
</file>